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23DATA\MSTTrust\MPS Trust\Principal Street Partners (Green Square)\N-PORT\2023\5.31.23\Part F\"/>
    </mc:Choice>
  </mc:AlternateContent>
  <xr:revisionPtr revIDLastSave="0" documentId="13_ncr:1_{6091DC80-88E9-4CD8-9468-7AB04EFC5C3E}" xr6:coauthVersionLast="47" xr6:coauthVersionMax="47" xr10:uidLastSave="{00000000-0000-0000-0000-000000000000}"/>
  <bookViews>
    <workbookView xWindow="-120" yWindow="-120" windowWidth="29040" windowHeight="15840" firstSheet="1" activeTab="1" xr2:uid="{00000000-000D-0000-FFFF-FFFF00000000}"/>
  </bookViews>
  <sheets>
    <sheet name="VectorMetadata" sheetId="4" state="veryHidden" r:id="rId1"/>
    <sheet name="SOI" sheetId="1" r:id="rId2"/>
  </sheets>
  <definedNames>
    <definedName name="_xlnm.Print_Area" localSheetId="1">SOI!$A$1:$H$496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24" i="1" l="1"/>
  <c r="I437" i="1"/>
  <c r="E474" i="1"/>
  <c r="E456" i="1" l="1"/>
  <c r="E460" i="1" s="1"/>
  <c r="D456" i="1"/>
  <c r="D460" i="1" s="1"/>
  <c r="E475" i="1"/>
  <c r="F458" i="1"/>
  <c r="C460" i="1"/>
  <c r="F459" i="1"/>
  <c r="F457" i="1"/>
  <c r="F456" i="1" l="1"/>
  <c r="F460" i="1" s="1"/>
  <c r="E203" i="1" l="1"/>
  <c r="J392" i="1"/>
  <c r="I421" i="1" l="1"/>
  <c r="Q421" i="1"/>
  <c r="I436" i="1" l="1"/>
  <c r="O436" i="1"/>
  <c r="E328" i="1"/>
  <c r="E112" i="1"/>
  <c r="E390" i="1"/>
  <c r="E353" i="1"/>
  <c r="E346" i="1"/>
  <c r="E339" i="1"/>
  <c r="E268" i="1"/>
  <c r="E257" i="1"/>
  <c r="E236" i="1"/>
  <c r="E228" i="1"/>
  <c r="E220" i="1"/>
  <c r="E212" i="1"/>
  <c r="E178" i="1"/>
  <c r="E152" i="1"/>
  <c r="E139" i="1"/>
  <c r="E132" i="1"/>
  <c r="E93" i="1"/>
  <c r="E71" i="1"/>
  <c r="E42" i="1"/>
  <c r="E419" i="1"/>
  <c r="E34" i="1"/>
  <c r="I379" i="1" l="1"/>
  <c r="I401" i="1"/>
  <c r="I399" i="1"/>
  <c r="I408" i="1"/>
  <c r="E392" i="1"/>
  <c r="I195" i="1"/>
  <c r="I196" i="1"/>
  <c r="I187" i="1"/>
  <c r="I192" i="1"/>
  <c r="I190" i="1"/>
  <c r="I198" i="1"/>
  <c r="I148" i="1"/>
  <c r="I66" i="1"/>
  <c r="I68" i="1"/>
  <c r="I161" i="1"/>
  <c r="I381" i="1"/>
  <c r="I383" i="1"/>
  <c r="I371" i="1"/>
  <c r="I373" i="1"/>
  <c r="I375" i="1"/>
  <c r="I369" i="1"/>
  <c r="I34" i="1"/>
  <c r="I419" i="1" l="1"/>
  <c r="I418" i="1"/>
  <c r="I417" i="1"/>
  <c r="I414" i="1"/>
  <c r="I412" i="1"/>
  <c r="I403" i="1"/>
  <c r="I397" i="1"/>
  <c r="I392" i="1"/>
  <c r="I390" i="1"/>
  <c r="I389" i="1"/>
  <c r="I386" i="1"/>
  <c r="I377" i="1"/>
  <c r="I367" i="1"/>
  <c r="I364" i="1"/>
  <c r="I362" i="1"/>
  <c r="I361" i="1"/>
  <c r="I358" i="1"/>
  <c r="I357" i="1"/>
  <c r="I353" i="1"/>
  <c r="I352" i="1"/>
  <c r="I350" i="1"/>
  <c r="I346" i="1"/>
  <c r="I345" i="1"/>
  <c r="I343" i="1"/>
  <c r="I339" i="1"/>
  <c r="I338" i="1"/>
  <c r="I335" i="1"/>
  <c r="I334" i="1"/>
  <c r="I331" i="1"/>
  <c r="I328" i="1"/>
  <c r="I327" i="1"/>
  <c r="I324" i="1"/>
  <c r="I321" i="1"/>
  <c r="I318" i="1"/>
  <c r="I315" i="1"/>
  <c r="I312" i="1"/>
  <c r="I311" i="1"/>
  <c r="I308" i="1"/>
  <c r="I305" i="1"/>
  <c r="I302" i="1"/>
  <c r="I299" i="1"/>
  <c r="I296" i="1"/>
  <c r="I293" i="1"/>
  <c r="I290" i="1"/>
  <c r="I287" i="1"/>
  <c r="I284" i="1"/>
  <c r="I281" i="1"/>
  <c r="I278" i="1"/>
  <c r="I272" i="1"/>
  <c r="I268" i="1"/>
  <c r="I267" i="1"/>
  <c r="I264" i="1"/>
  <c r="I261" i="1"/>
  <c r="I257" i="1"/>
  <c r="I256" i="1"/>
  <c r="I254" i="1"/>
  <c r="I252" i="1"/>
  <c r="I251" i="1"/>
  <c r="I249" i="1"/>
  <c r="I247" i="1"/>
  <c r="I244" i="1"/>
  <c r="I242" i="1"/>
  <c r="I239" i="1"/>
  <c r="I236" i="1"/>
  <c r="I235" i="1"/>
  <c r="I233" i="1"/>
  <c r="I231" i="1"/>
  <c r="I228" i="1"/>
  <c r="I227" i="1"/>
  <c r="I226" i="1"/>
  <c r="I224" i="1"/>
  <c r="I220" i="1"/>
  <c r="I219" i="1"/>
  <c r="I216" i="1"/>
  <c r="I212" i="1"/>
  <c r="I211" i="1"/>
  <c r="I210" i="1"/>
  <c r="I207" i="1"/>
  <c r="I203" i="1"/>
  <c r="I202" i="1"/>
  <c r="I201" i="1"/>
  <c r="I182" i="1"/>
  <c r="I178" i="1"/>
  <c r="I177" i="1"/>
  <c r="I175" i="1"/>
  <c r="I171" i="1"/>
  <c r="I166" i="1"/>
  <c r="I156" i="1"/>
  <c r="I152" i="1"/>
  <c r="I151" i="1"/>
  <c r="I150" i="1"/>
  <c r="I143" i="1"/>
  <c r="I139" i="1"/>
  <c r="I138" i="1"/>
  <c r="I136" i="1"/>
  <c r="I132" i="1"/>
  <c r="I131" i="1"/>
  <c r="I125" i="1"/>
  <c r="I122" i="1"/>
  <c r="I119" i="1"/>
  <c r="I116" i="1"/>
  <c r="I112" i="1"/>
  <c r="I111" i="1"/>
  <c r="I109" i="1"/>
  <c r="I106" i="1"/>
  <c r="I104" i="1"/>
  <c r="I102" i="1"/>
  <c r="I93" i="1"/>
  <c r="I92" i="1"/>
  <c r="I89" i="1"/>
  <c r="I86" i="1"/>
  <c r="I84" i="1"/>
  <c r="I83" i="1"/>
  <c r="I81" i="1"/>
  <c r="I80" i="1"/>
  <c r="I79" i="1"/>
  <c r="I78" i="1"/>
  <c r="I75" i="1"/>
  <c r="I71" i="1"/>
  <c r="I70" i="1"/>
  <c r="I64" i="1"/>
  <c r="I62" i="1"/>
  <c r="I61" i="1"/>
  <c r="I59" i="1"/>
  <c r="I57" i="1"/>
  <c r="I55" i="1"/>
  <c r="I53" i="1"/>
  <c r="I51" i="1"/>
  <c r="I49" i="1"/>
  <c r="I47" i="1"/>
  <c r="I45" i="1"/>
  <c r="I42" i="1"/>
  <c r="I41" i="1"/>
  <c r="I40" i="1"/>
  <c r="I39" i="1"/>
  <c r="I38" i="1"/>
  <c r="I33" i="1"/>
  <c r="I30" i="1"/>
  <c r="I29" i="1"/>
  <c r="I23" i="1"/>
  <c r="I20" i="1"/>
  <c r="I26" i="1"/>
  <c r="I17" i="1"/>
  <c r="I14" i="1"/>
  <c r="I13" i="1"/>
  <c r="I10" i="1"/>
</calcChain>
</file>

<file path=xl/sharedStrings.xml><?xml version="1.0" encoding="utf-8"?>
<sst xmlns="http://schemas.openxmlformats.org/spreadsheetml/2006/main" count="1055" uniqueCount="477">
  <si>
    <t>f55aac4e-9bde-4087-afe2-740ea9990cc5</t>
  </si>
  <si>
    <t/>
  </si>
  <si>
    <t>Description</t>
  </si>
  <si>
    <t>Par</t>
  </si>
  <si>
    <t>Value</t>
  </si>
  <si>
    <t xml:space="preserve">7.000%, 10/01/2049 </t>
  </si>
  <si>
    <t xml:space="preserve">6.000%, 10/01/2042 </t>
  </si>
  <si>
    <t xml:space="preserve">7.125%, 01/01/2052 </t>
  </si>
  <si>
    <t xml:space="preserve">7.125%, 06/01/2041 </t>
  </si>
  <si>
    <t xml:space="preserve">Total Municipal Bonds </t>
  </si>
  <si>
    <t>Total Net Assets - 100.0%</t>
  </si>
  <si>
    <t> </t>
  </si>
  <si>
    <t>c2a112f7-ecbb-4460-a227-5503298982c2</t>
  </si>
  <si>
    <t>Principal Street High Income Municipal Fund</t>
  </si>
  <si>
    <t>Arizona Industrial Development Authority</t>
  </si>
  <si>
    <t xml:space="preserve">6.750%, 07/01/2030 </t>
  </si>
  <si>
    <t xml:space="preserve">6.000%, 07/01/2049 </t>
  </si>
  <si>
    <t xml:space="preserve">7.750%, 07/01/2050 </t>
  </si>
  <si>
    <t xml:space="preserve">6.000%, 07/01/2051 </t>
  </si>
  <si>
    <t>La Paz County Industrial Development Authority</t>
  </si>
  <si>
    <t xml:space="preserve">7.000%, 12/01/2040 </t>
  </si>
  <si>
    <t>Maricopa County Industrial Development Authority</t>
  </si>
  <si>
    <t xml:space="preserve">6.000%, 01/01/2048 </t>
  </si>
  <si>
    <t>California Pollution Control Financing Authority</t>
  </si>
  <si>
    <t>Aurora Highlands Community Authority Board</t>
  </si>
  <si>
    <t xml:space="preserve">5.750%, 12/01/2051 </t>
  </si>
  <si>
    <t xml:space="preserve">4.875%, 12/01/2051 </t>
  </si>
  <si>
    <t xml:space="preserve">5.250%, 12/01/2051 </t>
  </si>
  <si>
    <t>Cascade Ridge Metropolitan District</t>
  </si>
  <si>
    <t xml:space="preserve">5.000%, 12/01/2051 </t>
  </si>
  <si>
    <t>Cottonwood Hollow Residential Metropolitan District</t>
  </si>
  <si>
    <t>Four Corners Business Improvement District</t>
  </si>
  <si>
    <t xml:space="preserve">6.000%, 12/01/2052 </t>
  </si>
  <si>
    <t xml:space="preserve">6.250%, 12/01/2052 </t>
  </si>
  <si>
    <t xml:space="preserve">9.000%, 12/15/2052 </t>
  </si>
  <si>
    <t xml:space="preserve">8.250%, 12/15/2051 </t>
  </si>
  <si>
    <t>Capital Trust Agency, Inc.</t>
  </si>
  <si>
    <t xml:space="preserve">6.500%, 10/01/2032 </t>
  </si>
  <si>
    <t xml:space="preserve">6.750%, 10/01/2037 </t>
  </si>
  <si>
    <t xml:space="preserve">7.000%, 10/01/2040 </t>
  </si>
  <si>
    <t xml:space="preserve">7.000%, 12/01/2045 </t>
  </si>
  <si>
    <t xml:space="preserve">7.125%, 12/01/2050 </t>
  </si>
  <si>
    <t xml:space="preserve">7.000%, 07/01/2052 </t>
  </si>
  <si>
    <t xml:space="preserve">5.000%, 07/01/2024 </t>
  </si>
  <si>
    <t xml:space="preserve">6.500%, 05/15/2047 </t>
  </si>
  <si>
    <t xml:space="preserve">5.000%, 07/01/2051 </t>
  </si>
  <si>
    <t xml:space="preserve">5.450%, 01/01/2038 </t>
  </si>
  <si>
    <t xml:space="preserve">5.000%, 08/01/2041 </t>
  </si>
  <si>
    <t xml:space="preserve">5.375%, 12/01/2041 </t>
  </si>
  <si>
    <t>Indiana Finance Authority</t>
  </si>
  <si>
    <t xml:space="preserve">7.000%, 03/01/2039 </t>
  </si>
  <si>
    <t>Iowa Finance Authority</t>
  </si>
  <si>
    <t xml:space="preserve">5.000%, 09/01/2051 </t>
  </si>
  <si>
    <t xml:space="preserve">8.000%, 12/01/2051 </t>
  </si>
  <si>
    <t>MASSACHUSETTS - 0.4%</t>
  </si>
  <si>
    <t>Massachusetts Development Finance Agency</t>
  </si>
  <si>
    <t>MICHIGAN - 0.4%</t>
  </si>
  <si>
    <t>Michigan Finance Authority</t>
  </si>
  <si>
    <t xml:space="preserve">5.000%, 05/01/2046 </t>
  </si>
  <si>
    <t>MISSISSIPPI - 1.6%</t>
  </si>
  <si>
    <t xml:space="preserve">6.000%, 10/01/2040 </t>
  </si>
  <si>
    <t>Mississippi Development Bank</t>
  </si>
  <si>
    <t xml:space="preserve">3.625%, 11/01/2036 </t>
  </si>
  <si>
    <t>NEW JERSEY - 0.0%</t>
  </si>
  <si>
    <t>New Jersey Economic Development Authority</t>
  </si>
  <si>
    <t xml:space="preserve">7.000%, 09/01/2047 </t>
  </si>
  <si>
    <t>Erie Tobacco Asset Securitization Corp.</t>
  </si>
  <si>
    <t>Ulster County Capital Resource Corp.</t>
  </si>
  <si>
    <t xml:space="preserve">5.250%, 09/15/2047 </t>
  </si>
  <si>
    <t xml:space="preserve">5.250%, 09/15/2053 </t>
  </si>
  <si>
    <t xml:space="preserve">6.375%, 12/01/2037 </t>
  </si>
  <si>
    <t xml:space="preserve">6.625%, 12/01/2042 </t>
  </si>
  <si>
    <t xml:space="preserve">7.000%, 12/01/2042 </t>
  </si>
  <si>
    <t>Atoka Industrial Development Authority</t>
  </si>
  <si>
    <t xml:space="preserve">8.000%, 08/01/2039 </t>
  </si>
  <si>
    <t>PENNSYLVANIA - 2.4%</t>
  </si>
  <si>
    <t xml:space="preserve">6.500%, 12/01/2038 </t>
  </si>
  <si>
    <t xml:space="preserve">9.000%, 04/01/2051 </t>
  </si>
  <si>
    <t xml:space="preserve">6.750%, 12/01/2053 </t>
  </si>
  <si>
    <t>Children's Trust Fund</t>
  </si>
  <si>
    <t>Commonwealth of Puerto Rico</t>
  </si>
  <si>
    <t xml:space="preserve">4.000%, 05/01/2052 </t>
  </si>
  <si>
    <t>South Carolina Jobs-Economic Development Authority</t>
  </si>
  <si>
    <t xml:space="preserve">4.000%, 11/15/2027 </t>
  </si>
  <si>
    <t xml:space="preserve">6.000%, 02/01/2035 </t>
  </si>
  <si>
    <t xml:space="preserve">7.000%, 11/01/2038 </t>
  </si>
  <si>
    <t xml:space="preserve">7.000%, 05/01/2039 </t>
  </si>
  <si>
    <t xml:space="preserve">6.500%, 06/01/2051 </t>
  </si>
  <si>
    <t xml:space="preserve">5.000%, 06/15/2051 </t>
  </si>
  <si>
    <t xml:space="preserve">5.000%, 06/15/2056 </t>
  </si>
  <si>
    <t xml:space="preserve">7.750%, 10/01/2057 </t>
  </si>
  <si>
    <t>Knox County Industrial Development Board</t>
  </si>
  <si>
    <t xml:space="preserve">7.500%, 04/01/2049 </t>
  </si>
  <si>
    <t xml:space="preserve">5.750%, 10/01/2059 </t>
  </si>
  <si>
    <t>Angelina &amp; Neches River Authority</t>
  </si>
  <si>
    <t xml:space="preserve">7.500%, 12/01/2045 </t>
  </si>
  <si>
    <t>Brazoria County Industrial Development Corp.</t>
  </si>
  <si>
    <t xml:space="preserve">9.000%, 03/01/2039 </t>
  </si>
  <si>
    <t xml:space="preserve">3.625%, 07/01/2026 </t>
  </si>
  <si>
    <t xml:space="preserve">6.500%, 07/01/2026 </t>
  </si>
  <si>
    <t xml:space="preserve">7.750%, 04/01/2039 </t>
  </si>
  <si>
    <t>Kountze Economic Development Corp.</t>
  </si>
  <si>
    <t xml:space="preserve">6.500%, 01/01/2031 </t>
  </si>
  <si>
    <t xml:space="preserve">6.500%, 10/01/2033 </t>
  </si>
  <si>
    <t xml:space="preserve">2.000%, 11/15/2061 </t>
  </si>
  <si>
    <t>Port Beaumont Navigation District</t>
  </si>
  <si>
    <t xml:space="preserve">5.250%, 10/01/2028 </t>
  </si>
  <si>
    <t xml:space="preserve">5.000%, 10/01/2041 </t>
  </si>
  <si>
    <t xml:space="preserve">5.000%, 10/01/2051 </t>
  </si>
  <si>
    <t>Tarrant County Cultural Education Facilities Finance Corp.</t>
  </si>
  <si>
    <t xml:space="preserve">6.375%, 02/15/2041 </t>
  </si>
  <si>
    <t xml:space="preserve">6.750%, 11/15/2051 </t>
  </si>
  <si>
    <t xml:space="preserve">6.875%, 11/15/2055 </t>
  </si>
  <si>
    <t xml:space="preserve">5.375%, 07/15/2042 </t>
  </si>
  <si>
    <t xml:space="preserve">5.500%, 07/15/2047 </t>
  </si>
  <si>
    <t xml:space="preserve">6.625%, 07/15/2047 </t>
  </si>
  <si>
    <t>WASHINGTON - 0.8%</t>
  </si>
  <si>
    <t xml:space="preserve">5.000%, 07/01/2038 </t>
  </si>
  <si>
    <t>WEST VIRGINIA - 2.3%</t>
  </si>
  <si>
    <t>West Virginia Economic Development Authority</t>
  </si>
  <si>
    <t xml:space="preserve">8.750%, 02/01/2036 </t>
  </si>
  <si>
    <t xml:space="preserve">7.625%, 12/01/2040 </t>
  </si>
  <si>
    <t xml:space="preserve">5.000%, 12/01/2027 </t>
  </si>
  <si>
    <t xml:space="preserve">5.500%, 05/01/2039 </t>
  </si>
  <si>
    <t xml:space="preserve">7.050%, 09/01/2046 </t>
  </si>
  <si>
    <t xml:space="preserve">6.850%, 10/01/2047 </t>
  </si>
  <si>
    <t xml:space="preserve">6.125%, 02/01/2048 </t>
  </si>
  <si>
    <t xml:space="preserve">7.375%, 01/01/2050 </t>
  </si>
  <si>
    <t xml:space="preserve">6.000%, 06/15/2052 </t>
  </si>
  <si>
    <t xml:space="preserve">5.750%, 05/01/2054 </t>
  </si>
  <si>
    <t xml:space="preserve">7.000%, 07/01/2043 </t>
  </si>
  <si>
    <t xml:space="preserve">7.500%, 07/01/2053 </t>
  </si>
  <si>
    <t xml:space="preserve">Total Corporate Bonds </t>
  </si>
  <si>
    <t>(a)</t>
  </si>
  <si>
    <t>(b)</t>
  </si>
  <si>
    <t>bVJLwo/DmjAQw74rIx9Qe8uGElgoRUvDkErigKZtOVTigKLCoHdrEk/igJrDlWBnwp0xW8O+fcKdw4dmwrXigJ1DFMOPw4zDt8ucGXt9wqHFk8KtxpLDviczwqvCruKAmcKxTMOFw4lWSuKAusKy4oCYxb1qw6tYQMOhwqtKKmpywqdrw5bDlsKkw6JAw6zCnWkADcKQYcOtCBjCs8WgIHfigJ5MCl41xbjigqxPBD8GLcO44oCwdU0OIjjDpidSPmBtAXtzwqHigKDDj0HCosKBT8OfHeKAmMKBw6PigLnDhyB3w7zCtcO/LMKgw7RawqXColgsEMOzOUXCq0xRNE/Cvi4jLGgWLcOnCcOhasK1SsOyfCE2w6vigLrCtmHLhsO7SMKiUeKAmcKvNTXCqcucVMO8eMOGWjYcem3DjWXCjcOaQeKAunJUwpAj4oCcU+KAoU0nL8Oew7LDozHCrOKAoVQYwqAPPwIHw4xqwrHDrA/igJwyfMOBYBTigKEww4LCoHN/w7JBNQvCq8O7IzMq4oCaw5lAeMOGwqrCoQ9lLMucw5zCnWrDvGYbw78/WFsSYD3Dl8W+wqXDscOnxZLFkwwmZ2TDqeKAusKwwqBww6lZw5hKMmLCsMOSwqXDqcOowq8uwqgxw73DpVRMRXfDk3zigKJaBcO0w5PDk2HCt8OdH3bDn37Dr8K2AlTDsOKAnA5NScK34oCieMKzw67Dn1fDkx57W2h3K8Ob4oC6w51SwoHCvsOiw6cuw53CgXNrWsK/w41a4oChCcOg4oCaTsK3w68qFcOvDiJkKx9Sw5Npw7zCkMOEwrNkNsOry5w34oCew7dmR8OCQ+KAmXzCuQc1VCLDqwvDiQ4nc1tZN+KAmTpCPMK2FcO3w5Nsw74B</t>
  </si>
  <si>
    <t>[ecbilde;Principal Street High Income NQ;Principal Street High Income Fund NQ (11.30.2022).XLS]SOI'!$A$1</t>
  </si>
  <si>
    <t>[ecbilde;Principal Street High Income NQ;Principal Street High Income Fund NQ (11.30.2022).XLS]SOI'!$A$1:$E$326</t>
  </si>
  <si>
    <t>w61YS8KPw5s2EMK+F8OofyB0WCQHw5XCsizDizbDtsKBAMOZTcKz4oChwqbDgDo9ExQ54oCZ4oCmSMKkQlLDtsK6wr/CvsKkJMOL4oCZbDnDmyBA4oKsbg9Bw4R5wpAfZ8K+GcW9w7dmC1QL4oCww6rDv3Akw5gea+KAmcOcOuKAnm0ENcW4UQYOSsOK4oCdw506w5Qnw5PCqR8vXMKgUcOkBkHDqMK5w4TDtxfDrnzDrsONw7zDlXLCtcO0wqnDr8Ocw510PFHCqkESDQxvSVYCwq7igJTDpsWTw6bCuMOnPMK7dcKuMn094oCaw6LDqmspw7R1wqlAw6IiIxTDrMW+OBZCc8KhQcOVWhTigJRZ4oCgGSgqw5NCwqfigJo3XsKNwrZyHsOVVhfCq8K/GeKAusOHIcOM4oCww6vDjyLDqgbCq8Opw4LCjcOYCsOcEALCj8O6w4F8RhZ+w6PigKIqTDJzFW7CrsOWXMKlw5nDpAPDiRQ0VkMTTAnDhxFgQnXCusK1QcK5w6gDJmJYVMKQVWPDuEnDiMWTZGPCuycCFE45VkAFZ3hHwrbDkMO4feKAk8OlYcO/WEgKBxMpSsOOUsW+dG07YMKuEsOzLxsPPxpRDMKzfMuGOMOJ4oC5w6sLwqnCtsOqw4pwIzLigLlKYQnigKbCkMO6wqg44oCcw6lWw7cEwrrigJ1cIcOCEXDCnUpANQHCqQQbasK0S8O1BsOpDcKgwo/DjcOuw6gPUhQg4oCY4oC5w5Z0A8KsNMK2IkbCj3wLSsOnZgvigKbDnsO8LgE4Wn8t4oCww5luw73Dp8Ojw5sO4oCdU1rCtcK6xb1VTcKvdsOtw5PDmcOcxbgGw5TigKYgw7LDnCDDtlfDrgrDmMOcXcOOw4PDqcOSCwkNw6NFw4fDuyzDjVp1wp3CqcKjw7ULw6jDtgLDnz7DrVrigLnigKB6F047S8K/w5bCvsKiYCfigJgXaDgGwrLDukrFvTwaw5AEMQtGEsW+dMO3eMO3w67DqcOhw77DscOpw6HDvcOn4oChw7vDjsO54oCTInrCj1PCpsK+bcObxZNTxbjigJrigLABwqzDtwXCqGHDghtUOSnCsMOSBsWgw6UQLkgq4oCYFUnLhkECN+KAlMK2w47Ct8KtR8Olwr82w7EDZsO4w5gXw7cdBz7Cq8O5wqIvaFdJH1ALBh3CqHg8w7c8w7EHKCJTQV8M4oCYTMOO4oCgIMW9GRrFoeKAnMOYw5DDowXDluKAnDHDmOKAnMOTQMW+y5zDllvLhlIXwqXDhsK8w4wjU+KAmcKxJcKqw4bCpcKy4oCeMi3CoOKAuifDr8OU4oC5ZGnDgsKrE3bDkhzCqMOhWXccwqZXQ8Kkw4nCsMKPwqlTRQ0Bw5lEw6New7nDn0NMw4pMf8Kow7TigJTCtjZlYeKAmMWTKibDtcKhwq3DuOKAncONwqdMwq5twrrDlTFmw5MwHcKrMlLCoHHDuzLFvjHigKZnCsKyw5AN4oC6Rw8Vy5zigJ0sw5XDoxY7IcK/w5gjwr/CgWxyeOKAucW9QW8Ew4NgxbgJw7Rg4oC5Y3Abw4EhwqhmaSYdw6DDlcOEUsOPL8OHAcKlfk02KcaSwo9AGBwewrVpw7/CqcKkIitzwq7DusOLw4NqUznDmsOV4oC6T8KwQ8OvK8Olw5sKw4FRVV3DksOOSlcnVMO7d8OTEVbDuzwS4oChacOhB8ONSDQ0OAlhwq7CvzJjYDDGksOIJcOBNHbigJR+HOKApmxOQjI7TBrCr2RGGhTDqMOlZMKgJBPigJjCgRzigJTFk1rDkMucKAV54oCdw60xJznDtMKjw74axaDDuns7w6po4oCYw4fCpsK2cUxo4oC6w5U0N3PCqsKtwrYn4oCYE8OewrVSw6nDnwfCq2XCocOHIMK9wrgTV8KiwrZuw41q4oCUMsK9wrHigLlpw4orbSvCsMKrw7bDncOp4oCTeStEw5vDqsOzcAlRNMOwLOKAnXszw5vDkk7igJjDtgg/w6nDocOpH2Ik4oCYwpDCpsONwqjDruKEosKNaMOgw5k1NMOrwqLFksKyVG1MTsOXwqDCtR3CusK6W8WTagfCu8KNwrhbVcK/Q8O+w5R+acaSw7tjwrtlBCHCpcW+w6nigJjDnuKAncuccT/DsE3Co1zigJ7CoRtGYRAGbDbigKHigqzDvcOfLUdSw7EzesOlK8OpSMOhd3TCpMO/esOr4oSiDEbCtxzLhiplw73Dg+KAsMKlw4rCkHTDv+KAlMOI4oC64oC5e8O9wqkvTsKlw5LCj8WTGcObwrXDicKhFXvCv8O5w7Mmw4pnwrRWw45NQEd9TuKAouKAosK4A8OKw4p+w73CpeKAmVbCo2k9wr1ew7hVw6NMwp1uwp04XcO6O8Odw6oYaCZ3N20Vw5zDnQx4w6/DtChfGTfDvMK8wrtJw41PN8OzwpDDicOUw4LCu3XFvSc4wqjCosKlQTTCncOMwrzigLDDr8O5fsOlOXA44oCabR1mxb4Xxb4zw6XCkBDDkwHCocO5K8KjScKlwpDCrVPDpTBpYTVlcsO3Dw==</t>
  </si>
  <si>
    <t>[ecbilde;Principal Street High Income NQ;Principal Street High Income Fund NQ (11.30.2022).XLS]SOI'!$A$331</t>
  </si>
  <si>
    <t>[ecbilde;Principal Street High Income NQ;Principal Street High Income Fund NQ (11.30.2022).XLS]SOI'!$A$331:$B$332</t>
  </si>
  <si>
    <t>(Obligor: Empower College Prep)</t>
  </si>
  <si>
    <t>Arizona Industrial Development Authority, Series A</t>
  </si>
  <si>
    <t>Arizona Industrial Development Authority, Series C</t>
  </si>
  <si>
    <t>(Obligor: Imperial Valley Gateway Center)</t>
  </si>
  <si>
    <t>(Obligor: Christian Care Surprise)</t>
  </si>
  <si>
    <t>Sierra Vista Industrial Development Authority, Series A</t>
  </si>
  <si>
    <t>(Obligor: Georgetown Community Development Authority)</t>
  </si>
  <si>
    <t>Sierra Vista Industrial Development Authority, Series B</t>
  </si>
  <si>
    <t>Canyon Pines Metropolitan District, Series A-1</t>
  </si>
  <si>
    <t>Grandview Reserve Metropolitan District No. 3, Series A</t>
  </si>
  <si>
    <t>Grandview Reserve Metropolitan District No. 3, Series B</t>
  </si>
  <si>
    <t>Legato Community Authority, Series B</t>
  </si>
  <si>
    <t>Waters' Edge Metropolitan District No. 2</t>
  </si>
  <si>
    <t>Capital Trust Agency, Series A</t>
  </si>
  <si>
    <t>(Obligor: Tuscan Gardens of Palm Coast Obligated Group) (b)</t>
  </si>
  <si>
    <t>(Obligor: Tallahassee NHHI) (b)</t>
  </si>
  <si>
    <t>(Obligor: Tapestry Senior Housing Walden) (b)</t>
  </si>
  <si>
    <t>Florida Development Finance Corp., Series B</t>
  </si>
  <si>
    <t>(Obligor: Aim Art in Motion)</t>
  </si>
  <si>
    <t>Illinois Finance Authority, Series A</t>
  </si>
  <si>
    <t>(Obligor: Plymouth Place)</t>
  </si>
  <si>
    <t>Illinois Finance Authority, Series B</t>
  </si>
  <si>
    <t>Anderson Industrial Economic Development Revenue</t>
  </si>
  <si>
    <t>(Obligor: Anderson University, Inc.)</t>
  </si>
  <si>
    <t>Evansville Manufactured Housing Revenue</t>
  </si>
  <si>
    <t>Goshen Manufactured Housing Revenue, Series A</t>
  </si>
  <si>
    <t xml:space="preserve">(Obligor: Green Oaks of Goshen, LLC) </t>
  </si>
  <si>
    <t>(Obligor: Brightmark Plastics Renewal) (a)</t>
  </si>
  <si>
    <t>Valparaiso Manufactured Housing Revenue</t>
  </si>
  <si>
    <t xml:space="preserve">(Obligor: Green Oaks of Valparaiso) </t>
  </si>
  <si>
    <t>(Obligor: Sunrise Manor)</t>
  </si>
  <si>
    <t>(Obligor: Riserville Holdings) (a)</t>
  </si>
  <si>
    <t>Louisiana Public Facilities Authority, Series A</t>
  </si>
  <si>
    <t>(Obligor: Grambling High Foundation)</t>
  </si>
  <si>
    <t>(Obligor: Go Lab Madison, LLC) (a)</t>
  </si>
  <si>
    <t>(Obligor: Ascentria Care Alliance)</t>
  </si>
  <si>
    <t>(Obligor: Aquinas College)</t>
  </si>
  <si>
    <t>(Obligor: Kintock Obligated Group)</t>
  </si>
  <si>
    <t>New York Counties Tobacco Trust IV, Series F</t>
  </si>
  <si>
    <t>(Obligor: Woodland Pond)</t>
  </si>
  <si>
    <t>Southern Ohio Port Authority, Series A</t>
  </si>
  <si>
    <t>(Obligor: PureCycle Ohio) (a)</t>
  </si>
  <si>
    <t>Washington County Hospital Revenue</t>
  </si>
  <si>
    <t>(Obligor: Marietta Area Healthcare)</t>
  </si>
  <si>
    <t>(Obligor: Gladieux Metals Recycling) (a)</t>
  </si>
  <si>
    <t>Atoka Industrial Development Authority, Series A</t>
  </si>
  <si>
    <t>Pennsylvania Economic Development Financing Authority, Series A</t>
  </si>
  <si>
    <t>(Obligor: Tapestry Moon) (b)</t>
  </si>
  <si>
    <t>Children's Trust Fund, Series B</t>
  </si>
  <si>
    <t>South Carolina Jobs-Economic Development Authority, Series A</t>
  </si>
  <si>
    <t xml:space="preserve">City of Hardeeville </t>
  </si>
  <si>
    <t>(Obligor: Upstate Senior Living Obligated Group)</t>
  </si>
  <si>
    <t>(Obligor: AAC East) (a)</t>
  </si>
  <si>
    <t>(Obligor: Virtus Academy)</t>
  </si>
  <si>
    <t>(Obligor: Last Step Recycling, LLC) (a)</t>
  </si>
  <si>
    <t>(Obligor: CR River Park)</t>
  </si>
  <si>
    <t>Metropolitan Government Nashville &amp; Davidson County Health &amp; Educational Facilities Board, Series B-1</t>
  </si>
  <si>
    <t>(Obligor: Trousdale Foundation Obligated Group) (b)</t>
  </si>
  <si>
    <t>(Obligor: Luke Obligated Group)</t>
  </si>
  <si>
    <t>Brazoria County Industrial Development Corp., Series A</t>
  </si>
  <si>
    <t>Brazoria County Industrial Development Corp., Series B</t>
  </si>
  <si>
    <t>Calhoun County Navigation Industrial Development Authority, Series A</t>
  </si>
  <si>
    <t>(Obligor: Max Midstream Texas, LLC) (a)</t>
  </si>
  <si>
    <t>Calhoun County Navigation Industrial Development Authority, Series B</t>
  </si>
  <si>
    <t>(Obligor: Max Midstream Texas, LLC)</t>
  </si>
  <si>
    <t>Jefferson County Industrial Development Corp.</t>
  </si>
  <si>
    <t>(Obligor: TRP Crude Marketing)</t>
  </si>
  <si>
    <t>(Obligor: Allegiant Industrial)</t>
  </si>
  <si>
    <t>New Hope Cultural Education Facilities Finance Corp., Series A</t>
  </si>
  <si>
    <t>(Obligor: Outlook at Windhaven)</t>
  </si>
  <si>
    <t>New Hope Cultural Education Facilities Finance Corp., Series A-2</t>
  </si>
  <si>
    <t>(Obligor: Sanctuary LTC, LLC)</t>
  </si>
  <si>
    <t>New Hope Cultural Education Facilities Finance Corp., Series B</t>
  </si>
  <si>
    <t>(Obligor: Hallmark University)</t>
  </si>
  <si>
    <t>San Antonio Education Facilities Corp., Series B</t>
  </si>
  <si>
    <t>(Obligor: MRC Senior Living Fort Worth)</t>
  </si>
  <si>
    <t>Tarrant County Cultural Education Facilities Finance Corp., Series A</t>
  </si>
  <si>
    <r>
      <t xml:space="preserve">Tarrant County Cultural Education Facilities Finance Corp., Series </t>
    </r>
    <r>
      <rPr>
        <sz val="8"/>
        <color rgb="FF000000"/>
        <rFont val="Times New Roman"/>
        <family val="1"/>
      </rPr>
      <t>B</t>
    </r>
  </si>
  <si>
    <t>(Obligor: CC Young Memorial Home) (b)</t>
  </si>
  <si>
    <t>Woodloch Health Facilities Development Corp., Series A1</t>
  </si>
  <si>
    <t xml:space="preserve">6.750%, 12/01/2051 </t>
  </si>
  <si>
    <t>Downtown East Streetcar, Series A</t>
  </si>
  <si>
    <t>Utah Charter School Finance Authority, Series A</t>
  </si>
  <si>
    <t>(Obligor: Rockwell Charter High School)</t>
  </si>
  <si>
    <t>Utah Charter School Finance Authority, Series B</t>
  </si>
  <si>
    <t>Washington State Housing Finance Commission, Series A</t>
  </si>
  <si>
    <t>(Obligor: Lutheran Retirement Home Obligated Group)</t>
  </si>
  <si>
    <t>(Obligor: Eliseo Obligated Group)</t>
  </si>
  <si>
    <t>(Obligor: Empire Trimodol Terminal)</t>
  </si>
  <si>
    <t>(Obligor: Chiara Communities, Inc.)</t>
  </si>
  <si>
    <t xml:space="preserve">Wisconsin Public Finance Authority </t>
  </si>
  <si>
    <t>(Obligor: Cedars Obligated Group)</t>
  </si>
  <si>
    <t xml:space="preserve">6.500%, 06/01/2045 </t>
  </si>
  <si>
    <t>Wisconsin Public Finance Authority, Series A</t>
  </si>
  <si>
    <t>(Obligor: Explore Academy)</t>
  </si>
  <si>
    <t>Wisconsin Public Finance Authority, Series A-1</t>
  </si>
  <si>
    <t>Wisconsin Public Finance Authority, Series B</t>
  </si>
  <si>
    <t>(Obligor: Million Air Two Obligated Group) (a)</t>
  </si>
  <si>
    <t>LSC Estero Prime</t>
  </si>
  <si>
    <t xml:space="preserve">CalPlant I, LLC </t>
  </si>
  <si>
    <t>SHORT-TERM INVESTMENT - 0.0%</t>
  </si>
  <si>
    <t>(c)</t>
  </si>
  <si>
    <t xml:space="preserve">Zero coupon bonds make no periodic interest payments, but are issued at deep discounts from par value. </t>
  </si>
  <si>
    <t>(d)</t>
  </si>
  <si>
    <t>Wisconsin Health &amp; Educational Facilities Authority, Series C</t>
  </si>
  <si>
    <t>Security</t>
  </si>
  <si>
    <t>Dates Acquired</t>
  </si>
  <si>
    <t>Cost Basis</t>
  </si>
  <si>
    <t>November 2021</t>
  </si>
  <si>
    <t>April 2022</t>
  </si>
  <si>
    <t>May 2022</t>
  </si>
  <si>
    <t>(e)</t>
  </si>
  <si>
    <t>(f)</t>
  </si>
  <si>
    <t>(g)</t>
  </si>
  <si>
    <t>^</t>
  </si>
  <si>
    <t xml:space="preserve">6.625%, 05/15/2031 </t>
  </si>
  <si>
    <t>0.000%, 10/01/2056 (c) (e) (f)</t>
  </si>
  <si>
    <t xml:space="preserve">7.000%, 11/01/2052 </t>
  </si>
  <si>
    <t xml:space="preserve">7.375%, 11/01/2052 </t>
  </si>
  <si>
    <t xml:space="preserve">12.000%, 11/15/2056 </t>
  </si>
  <si>
    <t>Lake County, Series A1</t>
  </si>
  <si>
    <t xml:space="preserve">6.125%, 04/01/2049 </t>
  </si>
  <si>
    <t>(Obligor: Texas Bluegrass Biofuels, LLC) (f)</t>
  </si>
  <si>
    <t>6.375%, 06/01/2052 (f)</t>
  </si>
  <si>
    <t>Maine Finance Authority</t>
  </si>
  <si>
    <t>Tunica County</t>
  </si>
  <si>
    <t>Shelby County Health Educational &amp; Housing Facilities Board, Series A</t>
  </si>
  <si>
    <t>(Obligor: Jefferson Enterprises Energy) (a)</t>
  </si>
  <si>
    <t>6.000%, 03/01/2053 (f)</t>
  </si>
  <si>
    <t>(Obligor: Noorda College of Osteopathic Medicine) (f)</t>
  </si>
  <si>
    <t>*</t>
  </si>
  <si>
    <t>All securities in this Fund have been pledged as collateral for a secured line of credit.</t>
  </si>
  <si>
    <t>5.750%, 06/01/2025</t>
  </si>
  <si>
    <t>7.500%, 06/01/2025</t>
  </si>
  <si>
    <t>(Obligor: Prime Healthcare Foundation)</t>
  </si>
  <si>
    <t>5.875%, 06/01/2052</t>
  </si>
  <si>
    <t>6.625%, 06/01/2052</t>
  </si>
  <si>
    <t>(Obligor: Shining Rock Classical)</t>
  </si>
  <si>
    <t>(Obligor: Cabana at Jensen Dunes) (d) (f)</t>
  </si>
  <si>
    <t>8.500%, 06/01/2040</t>
  </si>
  <si>
    <t>9.500%, 11/01/2052</t>
  </si>
  <si>
    <t>8.000%, 02/01/2039</t>
  </si>
  <si>
    <t>(Obligor: Consol Energy) (a) (e)</t>
  </si>
  <si>
    <t>(Obligor: Jasper Pellets) (a) (b)</t>
  </si>
  <si>
    <t xml:space="preserve">5.375%, 10/01/2056 (e) (f) </t>
  </si>
  <si>
    <t>(Obligor: Jefferson Rise Charter School) (f)</t>
  </si>
  <si>
    <t>6.000%, 06/01/2037</t>
  </si>
  <si>
    <t>6.250%, 06/01/2052</t>
  </si>
  <si>
    <t>(Obligor: La Posada Park Centre) (f)</t>
  </si>
  <si>
    <t>6.250%, 10/01/2036</t>
  </si>
  <si>
    <t>(Obligor: Gladieux Metals Recycling)</t>
  </si>
  <si>
    <t>(Obligor: Roosevelt University) (f)</t>
  </si>
  <si>
    <t>(Obligor: TomPaul Knoxville, LLC) (a) (f)</t>
  </si>
  <si>
    <t>Ledge Rock Center Commercial Metropolitan District, Series A (f)</t>
  </si>
  <si>
    <t>(Obligor: Coral Academy of Science) (f)</t>
  </si>
  <si>
    <t>(Obligor: Discovery Charter School) (f)</t>
  </si>
  <si>
    <t>Total Short-Term Investment</t>
  </si>
  <si>
    <t>7.500%, 12/01/2052</t>
  </si>
  <si>
    <t>Banning Lewis Ranch Metropolitan District No. 8</t>
  </si>
  <si>
    <t>Verve Metropolitan District No. 1</t>
  </si>
  <si>
    <t>Peak Metropolitan District No. 3, Series A-1</t>
  </si>
  <si>
    <t>6.750%, 12/01/2052</t>
  </si>
  <si>
    <t>Indiana Housing &amp; Community Development Authority</t>
  </si>
  <si>
    <t>(Obligor: Vita of New Whiteland, LLC)</t>
  </si>
  <si>
    <t>KENTUCKY - 3.0%</t>
  </si>
  <si>
    <t>MARYLAND - 0.2%</t>
  </si>
  <si>
    <t>OHIO - 1.4%</t>
  </si>
  <si>
    <t>OKLAHOMA - 2.9%</t>
  </si>
  <si>
    <t>TENNESSEE - 1.2%</t>
  </si>
  <si>
    <t>UTAH - 1.2%</t>
  </si>
  <si>
    <t xml:space="preserve">Maryland Economic Development </t>
  </si>
  <si>
    <t>(Obligor: Consol Marine Terminals)</t>
  </si>
  <si>
    <t>5.750%, 09/01/2025</t>
  </si>
  <si>
    <t>(Obligor: The Magellan School)</t>
  </si>
  <si>
    <t>6.375%, 06/01/2062 (f)</t>
  </si>
  <si>
    <t>144a</t>
  </si>
  <si>
    <t>15.000%, 11/01/2027 (f)</t>
  </si>
  <si>
    <t>level 3 muni, 144a</t>
  </si>
  <si>
    <t>defaulted, level 3 muni</t>
  </si>
  <si>
    <t>Falmouth Solid Waste Disposal Facilities Revenue</t>
  </si>
  <si>
    <t>MAINE - 1.3%</t>
  </si>
  <si>
    <t>Shares</t>
  </si>
  <si>
    <t>Date Acquired</t>
  </si>
  <si>
    <t>(Obligor: Legacy Cares, Inc.) (b)</t>
  </si>
  <si>
    <t>(Obligor: Voans SW Florida Healthcare) (b) (d)</t>
  </si>
  <si>
    <t>(Obligor: Village Veranda at Lady Lake Obligated Group) (b)</t>
  </si>
  <si>
    <t>(Obligor: Evansville RCF LP) (b)</t>
  </si>
  <si>
    <t>(Obligor: Senior Care Living VII) (b) (f)</t>
  </si>
  <si>
    <t>(Obligor: Entsorga West Virginia) (a) (b)</t>
  </si>
  <si>
    <t>(Obligor: Trinity Regional Hospital) (b)</t>
  </si>
  <si>
    <t>0.000%, 06/01/2055 (c)</t>
  </si>
  <si>
    <t>0.000%, 06/01/2060 (c)</t>
  </si>
  <si>
    <t>0.000%, 11/01/2051 (c)</t>
  </si>
  <si>
    <t>0.000%, 05/15/2057 (c)</t>
  </si>
  <si>
    <t>(Obligor: Buckingham Senior Living Obligated Group)</t>
  </si>
  <si>
    <t>(Obligor: Austin FBO LLC) (a)</t>
  </si>
  <si>
    <t>(Obligor: Repower S. Berkeley) (a) (b)</t>
  </si>
  <si>
    <t>ARIZONA - 3.9%</t>
  </si>
  <si>
    <t>MUNICIPAL BONDS - 93.5%</t>
  </si>
  <si>
    <t>CALIFORNIA - 1.4%</t>
  </si>
  <si>
    <t>Total Investments* - 99.7%</t>
  </si>
  <si>
    <t>Other Assets &amp; Liabilities, Net - 0.3%</t>
  </si>
  <si>
    <t>COLORADO - 7.0%</t>
  </si>
  <si>
    <t>FLORIDA - 6.3%</t>
  </si>
  <si>
    <t>ILLINOIS - 2.7%</t>
  </si>
  <si>
    <t>Chicago Board of Education</t>
  </si>
  <si>
    <t>5.750%, 04/01/2048</t>
  </si>
  <si>
    <t>5.250%, 01/01/2058</t>
  </si>
  <si>
    <t>Chicago Wastewater Transmission Revenue, Series A</t>
  </si>
  <si>
    <t>NEED BLOOMBERG</t>
  </si>
  <si>
    <t>INDIANA - 4.3%</t>
  </si>
  <si>
    <t>LOUISIANA - 0.8%</t>
  </si>
  <si>
    <t>(Obligor: Voices of Community Activists)</t>
  </si>
  <si>
    <t>8.125%, 02/01/2026</t>
  </si>
  <si>
    <t>Build NYC Resource Corp., Series A-1</t>
  </si>
  <si>
    <t>7.625%, 02/01/2053</t>
  </si>
  <si>
    <t>Build NYC Resource Corp., Series A-2</t>
  </si>
  <si>
    <t>(Obligor: Voices of Community Activists) (f)</t>
  </si>
  <si>
    <t xml:space="preserve">7.625%, 02/01/2026 </t>
  </si>
  <si>
    <t>NEW YORK - 5.2%</t>
  </si>
  <si>
    <t>PUERTO RICO - 3.8%</t>
  </si>
  <si>
    <t>SOUTH CAROLINA - 5.5%</t>
  </si>
  <si>
    <t>Arlington Higher Education Finance Corp.</t>
  </si>
  <si>
    <t>TEXAS - 18.3%</t>
  </si>
  <si>
    <t>4.000%, 01/01/2057</t>
  </si>
  <si>
    <t>(Cost $312,163,131)</t>
  </si>
  <si>
    <t>(Cost $290)</t>
  </si>
  <si>
    <t>Step-up bond; the interest rate shown is the rate in effect as of May 31, 2023.</t>
  </si>
  <si>
    <t>Security in default at May 31, 2023.</t>
  </si>
  <si>
    <t>Sundland Medical Foundation</t>
  </si>
  <si>
    <t>Next Renewable Fuels, Series A</t>
  </si>
  <si>
    <t>CONVERTIBLE PREFERRED STOCK - 1.8%</t>
  </si>
  <si>
    <t>Security purchased within the terms of a private placement memorandum, exempt from registration under Rule 144A of the Securities Act of 1933, as amended, and may be sold only to dealers in that program or other “qualified institutional buyers.” As of May 31, 2023, the total value of these investments was $53,580,173 or 19.3% of total net assets.</t>
  </si>
  <si>
    <t>AMT</t>
  </si>
  <si>
    <t>Security subject to the Alternative Minimum Tax ("AMT"). As of May 31, 2023, the total value of securities subject to the AMT was $73,609,541 or 26.6% of net assets.</t>
  </si>
  <si>
    <t>CORPORATE BONDS - 4.4%</t>
  </si>
  <si>
    <t>The rate shown is the annualized seven day effective yield as of May 31, 2023.</t>
  </si>
  <si>
    <t>San Antonio Education Facilities Corp., Series A</t>
  </si>
  <si>
    <t>WISCONSIN - 14.0%</t>
  </si>
  <si>
    <t>IOWA - 1.2%</t>
  </si>
  <si>
    <t xml:space="preserve">Pima County Industrial Development Authority </t>
  </si>
  <si>
    <t>Build NYC Resource Corp., Series B</t>
  </si>
  <si>
    <t>(Obligor: Allegiant Industrial Island) (a) (f)</t>
  </si>
  <si>
    <t>(Obligor: Proton International Alabama LLC) (b)</t>
  </si>
  <si>
    <t>(Cost $12,250,000)</t>
  </si>
  <si>
    <t>Total Convertible Preferred Stock</t>
  </si>
  <si>
    <t>Summary of Fair Value Exposure</t>
  </si>
  <si>
    <t>The Fund has adopted authoritative fair value accounting standards which establish an authoritative definition of fair value and set out a hierarchy for measuring fair value. These standards require additional disclosures about the various inputs and valuation techniques used to develop the measurements of fair value, a discussion of changes in valuation techniques and related inputs during the period and expanded disclosure of valuation Levels for major security types. These inputs are summarized in the three broad Levels listed below:</t>
  </si>
  <si>
    <t>Level 1 - Unadjusted quoted prices in active markets for identical assets or liablities that the Fund has the ability to access.</t>
  </si>
  <si>
    <t xml:space="preserve">Level 2 - Observable inputs other than quoted prices included in Level 1 that are observable for the asset or liability, either directly or indirectly.  These inputs may include quoted prices for the identical instrument on an inactive market, prices for similar instruments, interest rates, prepayment speeds , credit risk, yield curves, default rates and similar data.  </t>
  </si>
  <si>
    <t xml:space="preserve">Level 3 - Unobservable inputs for the asset or liability, to the extent relevant observable inputs are not available, representing the Fund's own assumptions about the assumptions a market participant would use in valuing the asset or liability, and would be based on the best information available.  </t>
  </si>
  <si>
    <t>As of May 31, 2023, the Fund's investments in securities were classified as follows:</t>
  </si>
  <si>
    <t>Municipal Bonds</t>
  </si>
  <si>
    <t>Corporate Bonds</t>
  </si>
  <si>
    <t>Short-Term Investment</t>
  </si>
  <si>
    <t>Total Investments in Securities</t>
  </si>
  <si>
    <t>Level 1</t>
  </si>
  <si>
    <t>Level 2</t>
  </si>
  <si>
    <t>Level 3</t>
  </si>
  <si>
    <t>Total</t>
  </si>
  <si>
    <t>Refer to the Schedule of Investments for further information on the classification of investments.</t>
  </si>
  <si>
    <t>The following is a reconciliation of Level 3 assets for which significant unobservable inputs were used to determine fair value:</t>
  </si>
  <si>
    <t>7.500%, 07/01/2032 (a) (b) (d)</t>
  </si>
  <si>
    <t>8.000%, 07/01/2039 (a) (b) (d)</t>
  </si>
  <si>
    <t xml:space="preserve">(Obligor: CalPlant I) </t>
  </si>
  <si>
    <t>7.500%, 12/01/2039 (a) (b)</t>
  </si>
  <si>
    <t>Convertible Prefferred Stock</t>
  </si>
  <si>
    <t xml:space="preserve">Investments </t>
  </si>
  <si>
    <t xml:space="preserve">in </t>
  </si>
  <si>
    <t>Securities</t>
  </si>
  <si>
    <t>Balance as of August 31, 2022</t>
  </si>
  <si>
    <t xml:space="preserve">     Accrued discounts/premiums</t>
  </si>
  <si>
    <t xml:space="preserve">     Realized gain (loss)</t>
  </si>
  <si>
    <t xml:space="preserve">     Change in net unrealized appreciation/depreciation</t>
  </si>
  <si>
    <t xml:space="preserve">     Net purchases</t>
  </si>
  <si>
    <t xml:space="preserve">     Transfers into and/or out of Level 3</t>
  </si>
  <si>
    <t>Balance as of May 31, 2023</t>
  </si>
  <si>
    <t>Change in unrealized appreciation/depreciation during the period for Level 3 investments held at as of May 31, 2023</t>
  </si>
  <si>
    <t>The following provides information regarding the valuation techniques, unobservable inputs used, and other information related to the fair value of Level 3 investments as of May 31, 2023:</t>
  </si>
  <si>
    <t>Security Description</t>
  </si>
  <si>
    <t>Security Type</t>
  </si>
  <si>
    <t>Valuation Technique</t>
  </si>
  <si>
    <t>Range</t>
  </si>
  <si>
    <t>Weighted Average</t>
  </si>
  <si>
    <t>Municipal Bond</t>
  </si>
  <si>
    <t>Corporate Bond</t>
  </si>
  <si>
    <t>Refinance Approach</t>
  </si>
  <si>
    <t>Recovery Rate</t>
  </si>
  <si>
    <t>Fair Value as of May 31, 2023</t>
  </si>
  <si>
    <t>50%                       50%</t>
  </si>
  <si>
    <t>Next Renewable Fuels, Series A (d)</t>
  </si>
  <si>
    <t xml:space="preserve">The Level 3 investments as of May 31, 2023, represented 10.8% of the Fund's net assets. </t>
  </si>
  <si>
    <t>California Pollution Control Financing Authority, 7.000%, 07/01/2032</t>
  </si>
  <si>
    <t>California Pollution Control Financing Authority, 7.500%, 07/01/2032</t>
  </si>
  <si>
    <t>California Pollution Control Financing Authority, 8.000%, 07/01/2039</t>
  </si>
  <si>
    <t>May 31, 2023 (Unaudited)</t>
  </si>
  <si>
    <t>Schedule of Investments</t>
  </si>
  <si>
    <t>(Obligor: Dreamhouse 'Ewa Beach) (f)</t>
  </si>
  <si>
    <t>First American Government Obligations Fund, Class X, 4.97% ^</t>
  </si>
  <si>
    <t>Par/Shares</t>
  </si>
  <si>
    <t>Convertible Preferred Stock</t>
  </si>
  <si>
    <t>September 2020</t>
  </si>
  <si>
    <t>October 2020</t>
  </si>
  <si>
    <t>September 2020 &amp; July 2019</t>
  </si>
  <si>
    <t>November 2019 &amp; October 2017</t>
  </si>
  <si>
    <t>Florida Development Finance Corp., Series B, 12.000%, 11/15/2056</t>
  </si>
  <si>
    <t>Illinois Finance Authority, Series B, 5.800%, 12/01/2053</t>
  </si>
  <si>
    <t>Sunland Medical Foundation, 12.000%, 10/20/2024</t>
  </si>
  <si>
    <t>10.000%, 6/30/2024</t>
  </si>
  <si>
    <t>Capital Trust Agency, Inc., 10.000%, 06/30/2024</t>
  </si>
  <si>
    <t>May 2018</t>
  </si>
  <si>
    <t>April 2023</t>
  </si>
  <si>
    <t>May 2023</t>
  </si>
  <si>
    <t>7.000%, 07/01/2032 (a) (b) (g)</t>
  </si>
  <si>
    <t>CalPlant I, LLC, 9.500%, 08/31/2023</t>
  </si>
  <si>
    <t>9.500%, 08/31/2023 (b)(f)(g)</t>
  </si>
  <si>
    <t>6.750%, 01/01/2043</t>
  </si>
  <si>
    <t>Unobservable Input *</t>
  </si>
  <si>
    <t>Liquidation Approach      Refinance Approach</t>
  </si>
  <si>
    <t>Liquidation Approach</t>
  </si>
  <si>
    <t>Discounted Cash Flow</t>
  </si>
  <si>
    <t xml:space="preserve">* Significant increases and decreases in the unobservable inputs used to determine fair value of Level 3 assets could result in significantly higher or lower fair value measurements.  An increase to the unobervable input would result in a increase to the fair value.  A decrease to the unobervable input would have the opposite effect. </t>
  </si>
  <si>
    <t>60.0% - 70.0%                             100%</t>
  </si>
  <si>
    <t>(Cost $5,083,650)</t>
  </si>
  <si>
    <t>(Cost $329,497,071)</t>
  </si>
  <si>
    <t>Acquisition Cost</t>
  </si>
  <si>
    <t>Change in Value from Cost</t>
  </si>
  <si>
    <t>Recovery Rate         Recovery Rate</t>
  </si>
  <si>
    <t>&lt;0.1%</t>
  </si>
  <si>
    <t>12.000%, 10/20/2024 (g)</t>
  </si>
  <si>
    <t>Security is categorized in Level 3 of the fair value hierarchy. These Level 3 securities have a total fair value of $18,531,099, which represents 6.7% of total net assets. Information concerning these Level 3 securities is as follows:</t>
  </si>
  <si>
    <t>Security is considered illiquid and is categorized in Level 3 of the fair value hierarchy.  These Level 3 illiquid securities had a total fair value of $11,350,000 which represents 4.1% of total net assets.  Information concerning these illiquid securities is as follows.</t>
  </si>
  <si>
    <t>LSC Estero Prime, 12.000%, 04/30/2024</t>
  </si>
  <si>
    <t>12.000%, 04/30/2024 (d)</t>
  </si>
  <si>
    <t>5.800%, 12/01/2053</t>
  </si>
  <si>
    <t>(Obligor: Blue Island) (b)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</si>
</sst>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_ * ##,##0_)_ ;_$_ * \(##,##0\)_ ;_$_ * \–_)_ ;@"/>
    <numFmt numFmtId="165" formatCode="_$* ##,##0_)_ ;\(_$* ##,##0\)_ ;_$* \–_)_ ;@"/>
    <numFmt numFmtId="166" formatCode="_ * ##,##0_)_ ;_ * \(##,##0\)_ ;_ * \–_)_ ;@"/>
    <numFmt numFmtId="167" formatCode="* ##,##0_)_ ;\(* ##,##0\)_ ;* \–_)_ ;@"/>
    <numFmt numFmtId="168" formatCode="#,##0;\(#,##0\);\–;@"/>
    <numFmt numFmtId="169" formatCode="&quot;$&quot;* ##,##0_)_ ;\(&quot;$&quot;* ##,##0\)_ ;&quot;$&quot;* \–_)_ ;@"/>
    <numFmt numFmtId="170" formatCode="&quot;&quot;#,##0;&quot;&quot;\(#,##0\);&quot;&quot;\–;@"/>
    <numFmt numFmtId="171" formatCode="&quot;&quot;* ##,##0_)_ ;\(&quot;&quot;* ##,##0\)_ ;&quot;&quot;* \–_)_ ;@"/>
    <numFmt numFmtId="172" formatCode="_ _ * _$##,##0_)_ ;_ _ * \(_$##,##0\)_ ;_ _ * _$\–_)_ ;@"/>
    <numFmt numFmtId="173" formatCode="_(* #,##0_);_(* \(#,##0\);_(* &quot;-&quot;??_);_(@_)"/>
    <numFmt numFmtId="174" formatCode="_(&quot;$&quot;* #,##0_);_(&quot;$&quot;* \(#,##0\);_(&quot;$&quot;* &quot;-&quot;??_);_(@_)"/>
    <numFmt numFmtId="175" formatCode="0.0%"/>
    <numFmt numFmtId="176" formatCode="0.000%"/>
  </numFmts>
  <fonts count="15" x14ac:knownFonts="1">
    <font>
      <sz val="11"/>
      <color theme="1"/>
      <name val="Calibri"/>
      <family val="2"/>
      <scheme val="minor"/>
    </font>
    <font>
      <b/>
      <sz val="10"/>
      <color indexed="8"/>
      <name val="Times New Roman"/>
      <family val="1"/>
    </font>
    <font>
      <sz val="10"/>
      <color indexed="8"/>
      <name val="Times New Roman"/>
      <family val="1"/>
    </font>
    <font>
      <b/>
      <sz val="8"/>
      <color indexed="8"/>
      <name val="Times New Roman"/>
      <family val="1"/>
    </font>
    <font>
      <sz val="8"/>
      <color indexed="8"/>
      <name val="Times New Roman"/>
      <family val="1"/>
    </font>
    <font>
      <sz val="1"/>
      <color indexed="8"/>
      <name val="Calibri"/>
      <family val="2"/>
    </font>
    <font>
      <sz val="11"/>
      <color theme="1"/>
      <name val="Calibri"/>
      <family val="2"/>
      <scheme val="minor"/>
    </font>
    <font>
      <sz val="8"/>
      <color rgb="FF000000"/>
      <name val="Times New Roman"/>
      <family val="1"/>
    </font>
    <font>
      <sz val="8"/>
      <color theme="1"/>
      <name val="Times New Roman"/>
      <family val="1"/>
    </font>
    <font>
      <b/>
      <sz val="8"/>
      <color theme="1"/>
      <name val="Times New Roman"/>
      <family val="1"/>
    </font>
    <font>
      <sz val="10"/>
      <name val="Arial"/>
      <family val="2"/>
    </font>
    <font>
      <sz val="8"/>
      <name val="Times New Roman"/>
      <family val="1"/>
    </font>
    <font>
      <sz val="8"/>
      <color indexed="8"/>
      <name val="MS Sans Serif"/>
      <family val="2"/>
    </font>
    <font>
      <b/>
      <sz val="8"/>
      <name val="Times New Roman"/>
      <family val="1"/>
    </font>
    <font>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right/>
      <top/>
      <bottom style="double">
        <color rgb="FF000000"/>
      </bottom>
      <diagonal/>
    </border>
    <border>
      <left/>
      <right/>
      <top style="thin">
        <color indexed="64"/>
      </top>
      <bottom style="double">
        <color indexed="64"/>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0" fillId="0" borderId="0"/>
  </cellStyleXfs>
  <cellXfs count="167">
    <xf numFmtId="0" fontId="0" fillId="0" borderId="0" xfId="0"/>
    <xf numFmtId="0" fontId="0" fillId="0" borderId="0" xfId="0" quotePrefix="1"/>
    <xf numFmtId="166" fontId="4" fillId="0" borderId="0" xfId="0" applyNumberFormat="1" applyFont="1" applyFill="1" applyBorder="1" applyAlignment="1" applyProtection="1">
      <alignment horizontal="right" wrapText="1"/>
    </xf>
    <xf numFmtId="167" fontId="4" fillId="0" borderId="0" xfId="0" applyNumberFormat="1" applyFont="1" applyFill="1" applyBorder="1" applyAlignment="1" applyProtection="1">
      <alignment horizontal="right" wrapText="1"/>
    </xf>
    <xf numFmtId="168" fontId="3" fillId="0" borderId="2" xfId="0" applyNumberFormat="1" applyFont="1" applyFill="1" applyBorder="1" applyAlignment="1" applyProtection="1">
      <alignment horizontal="right" wrapText="1"/>
    </xf>
    <xf numFmtId="168" fontId="4" fillId="0" borderId="0" xfId="0" applyNumberFormat="1" applyFont="1" applyFill="1" applyBorder="1" applyAlignment="1" applyProtection="1">
      <alignment horizontal="right" wrapText="1"/>
    </xf>
    <xf numFmtId="168" fontId="3" fillId="0" borderId="1" xfId="0" applyNumberFormat="1" applyFont="1" applyFill="1" applyBorder="1" applyAlignment="1" applyProtection="1">
      <alignment horizontal="right" wrapText="1"/>
    </xf>
    <xf numFmtId="170" fontId="4" fillId="0" borderId="0" xfId="0" applyNumberFormat="1" applyFont="1" applyFill="1" applyBorder="1" applyAlignment="1" applyProtection="1">
      <alignment horizontal="right" wrapText="1"/>
    </xf>
    <xf numFmtId="164" fontId="3" fillId="0" borderId="0" xfId="0" applyNumberFormat="1" applyFont="1" applyFill="1" applyBorder="1" applyAlignment="1" applyProtection="1">
      <alignment horizontal="right" wrapText="1"/>
    </xf>
    <xf numFmtId="0" fontId="2"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center" wrapText="1"/>
    </xf>
    <xf numFmtId="0" fontId="4" fillId="0" borderId="1"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wrapText="1"/>
    </xf>
    <xf numFmtId="0" fontId="3"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wrapText="1"/>
    </xf>
    <xf numFmtId="0" fontId="0" fillId="0" borderId="0" xfId="0" applyFill="1"/>
    <xf numFmtId="173" fontId="4" fillId="0" borderId="0" xfId="1" applyNumberFormat="1" applyFont="1" applyFill="1" applyBorder="1" applyAlignment="1" applyProtection="1">
      <alignment horizontal="right" wrapText="1"/>
    </xf>
    <xf numFmtId="171" fontId="4" fillId="0" borderId="0" xfId="0" applyNumberFormat="1" applyFont="1" applyFill="1" applyBorder="1" applyAlignment="1" applyProtection="1">
      <alignment horizontal="right" wrapText="1"/>
    </xf>
    <xf numFmtId="0" fontId="0" fillId="0" borderId="0" xfId="0" applyAlignment="1"/>
    <xf numFmtId="10" fontId="0" fillId="0" borderId="0" xfId="3" applyNumberFormat="1" applyFont="1"/>
    <xf numFmtId="0" fontId="3" fillId="0" borderId="4" xfId="0" applyNumberFormat="1" applyFont="1" applyFill="1" applyBorder="1" applyAlignment="1" applyProtection="1">
      <alignment horizontal="right" wrapText="1"/>
    </xf>
    <xf numFmtId="169" fontId="3" fillId="0" borderId="5" xfId="0" applyNumberFormat="1" applyFont="1" applyFill="1" applyBorder="1" applyAlignment="1" applyProtection="1">
      <alignment horizontal="right" wrapText="1"/>
    </xf>
    <xf numFmtId="0" fontId="8" fillId="0" borderId="3" xfId="0" applyFont="1" applyFill="1" applyBorder="1" applyAlignment="1">
      <alignment horizontal="center"/>
    </xf>
    <xf numFmtId="6" fontId="8" fillId="0" borderId="0" xfId="0" applyNumberFormat="1" applyFont="1" applyFill="1" applyAlignment="1">
      <alignment wrapText="1"/>
    </xf>
    <xf numFmtId="0" fontId="8" fillId="0" borderId="0" xfId="0" applyFont="1" applyFill="1" applyAlignment="1">
      <alignment vertical="center"/>
    </xf>
    <xf numFmtId="0" fontId="11" fillId="0" borderId="0" xfId="4" applyFont="1" applyFill="1"/>
    <xf numFmtId="0" fontId="12" fillId="0" borderId="0" xfId="4" applyFont="1" applyFill="1"/>
    <xf numFmtId="0" fontId="10" fillId="0" borderId="0" xfId="4" applyFill="1"/>
    <xf numFmtId="0" fontId="11" fillId="0" borderId="0" xfId="4" applyFont="1" applyFill="1" applyBorder="1" applyAlignment="1">
      <alignment horizontal="center" wrapText="1"/>
    </xf>
    <xf numFmtId="172" fontId="3" fillId="0" borderId="3"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center"/>
    </xf>
    <xf numFmtId="10" fontId="0" fillId="0" borderId="0" xfId="3" applyNumberFormat="1" applyFont="1" applyFill="1"/>
    <xf numFmtId="10" fontId="0" fillId="0" borderId="0" xfId="3" applyNumberFormat="1" applyFont="1" applyAlignment="1"/>
    <xf numFmtId="0" fontId="3" fillId="0" borderId="3" xfId="0" applyNumberFormat="1" applyFont="1" applyFill="1" applyBorder="1" applyAlignment="1" applyProtection="1">
      <alignment horizontal="center" wrapText="1"/>
    </xf>
    <xf numFmtId="0" fontId="0" fillId="0" borderId="0" xfId="0" applyFill="1" applyAlignment="1">
      <alignment vertical="center"/>
    </xf>
    <xf numFmtId="0" fontId="9" fillId="0" borderId="0" xfId="0" applyFont="1" applyFill="1"/>
    <xf numFmtId="0" fontId="8" fillId="0" borderId="0" xfId="0" applyFont="1" applyFill="1"/>
    <xf numFmtId="0" fontId="0" fillId="0" borderId="0" xfId="0" applyFill="1" applyAlignment="1"/>
    <xf numFmtId="0" fontId="9" fillId="0" borderId="0" xfId="0" applyFont="1" applyFill="1" applyBorder="1" applyAlignment="1">
      <alignment horizontal="center"/>
    </xf>
    <xf numFmtId="42" fontId="8" fillId="0" borderId="0" xfId="0" applyNumberFormat="1" applyFont="1" applyFill="1" applyAlignment="1">
      <alignment horizontal="right"/>
    </xf>
    <xf numFmtId="41" fontId="8" fillId="0" borderId="0" xfId="0" applyNumberFormat="1" applyFont="1" applyFill="1" applyAlignment="1">
      <alignment horizontal="right"/>
    </xf>
    <xf numFmtId="42" fontId="8" fillId="0" borderId="0" xfId="0" applyNumberFormat="1" applyFont="1" applyFill="1" applyBorder="1" applyAlignment="1">
      <alignment horizontal="right"/>
    </xf>
    <xf numFmtId="0" fontId="11" fillId="0" borderId="0" xfId="4" applyFont="1" applyFill="1" applyBorder="1" applyAlignment="1">
      <alignment horizontal="center"/>
    </xf>
    <xf numFmtId="0" fontId="4" fillId="0" borderId="0" xfId="4" applyFont="1" applyFill="1" applyAlignment="1">
      <alignment horizontal="center"/>
    </xf>
    <xf numFmtId="0" fontId="0" fillId="0" borderId="0" xfId="0" applyFill="1" applyBorder="1"/>
    <xf numFmtId="0" fontId="10" fillId="0" borderId="0" xfId="4" applyFill="1" applyBorder="1"/>
    <xf numFmtId="41" fontId="8" fillId="0" borderId="0" xfId="0" applyNumberFormat="1" applyFont="1" applyFill="1" applyBorder="1" applyAlignment="1">
      <alignment horizontal="right"/>
    </xf>
    <xf numFmtId="0" fontId="4" fillId="0" borderId="0" xfId="4" applyFont="1" applyFill="1" applyBorder="1" applyAlignment="1">
      <alignment horizontal="center"/>
    </xf>
    <xf numFmtId="0" fontId="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left" wrapText="1" indent="1"/>
    </xf>
    <xf numFmtId="0" fontId="0" fillId="3" borderId="0" xfId="0" applyFill="1"/>
    <xf numFmtId="0" fontId="4"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indent="2"/>
    </xf>
    <xf numFmtId="0" fontId="4" fillId="0" borderId="0" xfId="0" applyNumberFormat="1" applyFont="1" applyFill="1" applyBorder="1" applyAlignment="1" applyProtection="1">
      <alignment horizontal="left" wrapText="1"/>
    </xf>
    <xf numFmtId="0" fontId="4" fillId="0" borderId="0" xfId="0" applyFont="1" applyFill="1" applyAlignment="1">
      <alignment horizontal="left" vertical="center" wrapText="1"/>
    </xf>
    <xf numFmtId="0" fontId="8" fillId="0" borderId="0" xfId="0" applyFont="1" applyFill="1" applyAlignment="1">
      <alignment wrapText="1"/>
    </xf>
    <xf numFmtId="0" fontId="3" fillId="0" borderId="0" xfId="0" applyNumberFormat="1" applyFont="1" applyFill="1" applyBorder="1" applyAlignment="1" applyProtection="1">
      <alignment horizontal="left"/>
    </xf>
    <xf numFmtId="3" fontId="4" fillId="0" borderId="0" xfId="0" applyNumberFormat="1" applyFont="1" applyFill="1" applyBorder="1" applyAlignment="1" applyProtection="1">
      <alignment horizontal="right" wrapText="1"/>
    </xf>
    <xf numFmtId="3" fontId="0" fillId="0" borderId="0" xfId="0" applyNumberFormat="1" applyAlignment="1"/>
    <xf numFmtId="3" fontId="0" fillId="0" borderId="0" xfId="0" applyNumberFormat="1"/>
    <xf numFmtId="3" fontId="0" fillId="0" borderId="0" xfId="0" applyNumberFormat="1" applyFill="1"/>
    <xf numFmtId="0" fontId="0" fillId="2" borderId="0" xfId="0" applyFill="1"/>
    <xf numFmtId="0" fontId="0" fillId="2" borderId="0" xfId="0" applyFill="1" applyBorder="1"/>
    <xf numFmtId="43" fontId="0" fillId="2" borderId="0" xfId="1" applyFont="1" applyFill="1"/>
    <xf numFmtId="43" fontId="0" fillId="0" borderId="0" xfId="1" applyFont="1"/>
    <xf numFmtId="168" fontId="3" fillId="0" borderId="0" xfId="0" applyNumberFormat="1" applyFont="1" applyFill="1" applyBorder="1" applyAlignment="1" applyProtection="1">
      <alignment horizontal="right" wrapText="1"/>
    </xf>
    <xf numFmtId="0" fontId="4" fillId="0" borderId="0" xfId="0" applyFont="1" applyFill="1" applyAlignment="1">
      <alignment wrapText="1"/>
    </xf>
    <xf numFmtId="174" fontId="4" fillId="0" borderId="0" xfId="2" applyNumberFormat="1" applyFont="1" applyFill="1" applyBorder="1" applyAlignment="1" applyProtection="1">
      <alignment horizontal="right" wrapText="1"/>
    </xf>
    <xf numFmtId="164" fontId="4" fillId="0" borderId="0" xfId="0" applyNumberFormat="1" applyFont="1" applyFill="1" applyBorder="1" applyAlignment="1" applyProtection="1">
      <alignment horizontal="right" wrapText="1"/>
    </xf>
    <xf numFmtId="165" fontId="4" fillId="0" borderId="0" xfId="0" applyNumberFormat="1" applyFont="1" applyFill="1" applyBorder="1" applyAlignment="1" applyProtection="1">
      <alignment horizontal="right" wrapText="1"/>
    </xf>
    <xf numFmtId="173" fontId="4" fillId="0" borderId="0" xfId="1" applyNumberFormat="1" applyFont="1" applyFill="1" applyAlignment="1">
      <alignment wrapText="1"/>
    </xf>
    <xf numFmtId="0" fontId="4" fillId="0" borderId="0" xfId="0" applyFont="1" applyFill="1" applyAlignment="1">
      <alignment horizontal="left" wrapText="1"/>
    </xf>
    <xf numFmtId="167" fontId="3" fillId="0" borderId="0" xfId="0" applyNumberFormat="1" applyFont="1" applyFill="1" applyBorder="1" applyAlignment="1" applyProtection="1">
      <alignment horizontal="right" wrapText="1"/>
    </xf>
    <xf numFmtId="3" fontId="4" fillId="0" borderId="0" xfId="0" applyNumberFormat="1" applyFont="1" applyFill="1" applyBorder="1" applyAlignment="1" applyProtection="1">
      <alignment wrapText="1"/>
    </xf>
    <xf numFmtId="167" fontId="3" fillId="0" borderId="1" xfId="0" applyNumberFormat="1" applyFont="1" applyFill="1" applyBorder="1" applyAlignment="1" applyProtection="1">
      <alignment horizontal="right" wrapText="1"/>
    </xf>
    <xf numFmtId="167" fontId="4" fillId="0" borderId="4" xfId="0" applyNumberFormat="1" applyFont="1" applyFill="1" applyBorder="1" applyAlignment="1" applyProtection="1">
      <alignment horizontal="right" wrapText="1"/>
    </xf>
    <xf numFmtId="166" fontId="4" fillId="0" borderId="0" xfId="0" applyNumberFormat="1" applyFont="1" applyFill="1" applyAlignment="1">
      <alignment horizontal="right" wrapText="1"/>
    </xf>
    <xf numFmtId="167" fontId="4" fillId="0" borderId="0" xfId="0" applyNumberFormat="1" applyFont="1" applyFill="1" applyAlignment="1">
      <alignment horizontal="right" wrapText="1"/>
    </xf>
    <xf numFmtId="0" fontId="4" fillId="0" borderId="0" xfId="0" applyNumberFormat="1" applyFont="1" applyFill="1" applyBorder="1" applyAlignment="1" applyProtection="1">
      <alignment horizontal="left" wrapText="1" indent="2"/>
    </xf>
    <xf numFmtId="10" fontId="0" fillId="3" borderId="0" xfId="3" applyNumberFormat="1" applyFont="1" applyFill="1"/>
    <xf numFmtId="3" fontId="0" fillId="3" borderId="0" xfId="0" applyNumberFormat="1" applyFill="1"/>
    <xf numFmtId="0" fontId="0" fillId="4" borderId="0" xfId="0" applyFill="1"/>
    <xf numFmtId="167" fontId="4" fillId="4" borderId="0" xfId="0" applyNumberFormat="1" applyFont="1" applyFill="1" applyBorder="1" applyAlignment="1" applyProtection="1">
      <alignment horizontal="right" wrapText="1"/>
    </xf>
    <xf numFmtId="10" fontId="0" fillId="4" borderId="0" xfId="3" applyNumberFormat="1" applyFont="1" applyFill="1"/>
    <xf numFmtId="3" fontId="0" fillId="4" borderId="0" xfId="0" applyNumberFormat="1" applyFill="1"/>
    <xf numFmtId="0" fontId="4" fillId="0" borderId="0" xfId="0" applyNumberFormat="1" applyFont="1" applyFill="1" applyBorder="1" applyAlignment="1" applyProtection="1"/>
    <xf numFmtId="168" fontId="3" fillId="0" borderId="1" xfId="0" applyNumberFormat="1" applyFont="1" applyFill="1" applyBorder="1" applyAlignment="1">
      <alignment horizontal="right" wrapText="1"/>
    </xf>
    <xf numFmtId="10" fontId="0" fillId="0" borderId="0" xfId="0" applyNumberFormat="1" applyFill="1"/>
    <xf numFmtId="0" fontId="4" fillId="0" borderId="0" xfId="0" quotePrefix="1" applyFont="1" applyFill="1" applyAlignment="1">
      <alignment horizontal="right" wrapText="1"/>
    </xf>
    <xf numFmtId="0" fontId="4" fillId="0" borderId="0" xfId="0" quotePrefix="1" applyFont="1" applyFill="1" applyAlignment="1">
      <alignment horizontal="right" vertical="top" wrapText="1"/>
    </xf>
    <xf numFmtId="0" fontId="0" fillId="0" borderId="0" xfId="0" applyFill="1" applyAlignment="1">
      <alignment vertical="top"/>
    </xf>
    <xf numFmtId="0" fontId="8" fillId="0" borderId="0" xfId="0" applyFont="1" applyFill="1" applyBorder="1" applyAlignment="1">
      <alignment horizontal="left"/>
    </xf>
    <xf numFmtId="0" fontId="8" fillId="0" borderId="0" xfId="0" applyFont="1" applyFill="1" applyBorder="1" applyAlignment="1">
      <alignment horizontal="center" wrapText="1"/>
    </xf>
    <xf numFmtId="0" fontId="8" fillId="0" borderId="0" xfId="0" applyFont="1" applyFill="1" applyAlignment="1">
      <alignment horizontal="left"/>
    </xf>
    <xf numFmtId="173" fontId="8" fillId="0" borderId="0" xfId="1" quotePrefix="1" applyNumberFormat="1" applyFont="1" applyFill="1" applyAlignment="1">
      <alignment horizontal="right" wrapText="1"/>
    </xf>
    <xf numFmtId="2" fontId="0" fillId="0" borderId="0" xfId="0" applyNumberFormat="1"/>
    <xf numFmtId="176" fontId="0" fillId="0" borderId="0" xfId="3" applyNumberFormat="1" applyFont="1" applyFill="1"/>
    <xf numFmtId="0" fontId="9" fillId="0" borderId="0" xfId="0" applyFont="1"/>
    <xf numFmtId="0" fontId="8" fillId="0" borderId="0" xfId="0" applyFont="1" applyAlignment="1">
      <alignment vertical="center"/>
    </xf>
    <xf numFmtId="0" fontId="8" fillId="0" borderId="0" xfId="0" applyFont="1"/>
    <xf numFmtId="0" fontId="9" fillId="0" borderId="0" xfId="0" applyFont="1" applyAlignment="1">
      <alignment horizontal="left"/>
    </xf>
    <xf numFmtId="42" fontId="8" fillId="0" borderId="0" xfId="0" applyNumberFormat="1" applyFont="1" applyAlignment="1">
      <alignment horizontal="right" vertical="center"/>
    </xf>
    <xf numFmtId="42" fontId="8" fillId="0" borderId="0" xfId="0" applyNumberFormat="1" applyFont="1" applyAlignment="1">
      <alignment horizontal="right"/>
    </xf>
    <xf numFmtId="41" fontId="8" fillId="0" borderId="0" xfId="0" applyNumberFormat="1" applyFont="1" applyAlignment="1">
      <alignment horizontal="right" vertical="center"/>
    </xf>
    <xf numFmtId="41" fontId="8" fillId="0" borderId="0" xfId="0" applyNumberFormat="1" applyFont="1" applyAlignment="1">
      <alignment horizontal="right"/>
    </xf>
    <xf numFmtId="42" fontId="8" fillId="0" borderId="6" xfId="0" applyNumberFormat="1" applyFont="1" applyBorder="1" applyAlignment="1">
      <alignment horizontal="right" vertical="center"/>
    </xf>
    <xf numFmtId="42" fontId="8" fillId="0" borderId="6" xfId="0" applyNumberFormat="1" applyFont="1" applyBorder="1" applyAlignment="1">
      <alignment horizontal="right"/>
    </xf>
    <xf numFmtId="0" fontId="9" fillId="0" borderId="3" xfId="0" applyFont="1" applyBorder="1" applyAlignment="1">
      <alignment horizontal="center" vertical="center"/>
    </xf>
    <xf numFmtId="0" fontId="9" fillId="0" borderId="3" xfId="0" applyFont="1" applyBorder="1" applyAlignment="1">
      <alignment horizontal="center"/>
    </xf>
    <xf numFmtId="0" fontId="11" fillId="0" borderId="0" xfId="4" applyFont="1"/>
    <xf numFmtId="0" fontId="4" fillId="0" borderId="0" xfId="4" applyFont="1" applyAlignment="1">
      <alignment horizontal="center"/>
    </xf>
    <xf numFmtId="0" fontId="12" fillId="0" borderId="0" xfId="4" applyFont="1"/>
    <xf numFmtId="0" fontId="4" fillId="0" borderId="3" xfId="4" applyFont="1" applyBorder="1" applyAlignment="1">
      <alignment horizontal="center"/>
    </xf>
    <xf numFmtId="42" fontId="11" fillId="0" borderId="0" xfId="4" applyNumberFormat="1" applyFont="1"/>
    <xf numFmtId="41" fontId="11" fillId="0" borderId="0" xfId="4" applyNumberFormat="1" applyFont="1"/>
    <xf numFmtId="41" fontId="11" fillId="0" borderId="3" xfId="4" applyNumberFormat="1" applyFont="1" applyBorder="1"/>
    <xf numFmtId="0" fontId="13" fillId="0" borderId="0" xfId="4" applyFont="1"/>
    <xf numFmtId="42" fontId="11" fillId="0" borderId="6" xfId="4" applyNumberFormat="1" applyFont="1" applyBorder="1"/>
    <xf numFmtId="0" fontId="10" fillId="0" borderId="0" xfId="4"/>
    <xf numFmtId="0" fontId="11" fillId="0" borderId="3" xfId="4" applyFont="1" applyBorder="1" applyAlignment="1">
      <alignment horizontal="center" wrapText="1"/>
    </xf>
    <xf numFmtId="0" fontId="11" fillId="0" borderId="3" xfId="4" applyFont="1" applyBorder="1" applyAlignment="1">
      <alignment horizontal="center" vertical="top" wrapText="1"/>
    </xf>
    <xf numFmtId="0" fontId="8" fillId="0" borderId="0" xfId="0" applyFont="1" applyFill="1" applyAlignment="1">
      <alignment wrapText="1"/>
    </xf>
    <xf numFmtId="0" fontId="11" fillId="0" borderId="0" xfId="4" applyFont="1" applyFill="1" applyAlignment="1">
      <alignment horizontal="center" wrapText="1"/>
    </xf>
    <xf numFmtId="0" fontId="11" fillId="0" borderId="0" xfId="4" applyFont="1" applyFill="1" applyAlignment="1">
      <alignment horizontal="center"/>
    </xf>
    <xf numFmtId="173" fontId="4" fillId="0" borderId="0" xfId="1" applyNumberFormat="1" applyFont="1" applyFill="1" applyAlignment="1">
      <alignment horizontal="center"/>
    </xf>
    <xf numFmtId="9" fontId="11" fillId="0" borderId="0" xfId="4" applyNumberFormat="1" applyFont="1" applyFill="1" applyAlignment="1">
      <alignment horizontal="center"/>
    </xf>
    <xf numFmtId="9" fontId="4" fillId="0" borderId="0" xfId="4" applyNumberFormat="1" applyFont="1" applyFill="1" applyAlignment="1">
      <alignment horizontal="center"/>
    </xf>
    <xf numFmtId="42" fontId="8" fillId="0" borderId="0" xfId="1" applyNumberFormat="1" applyFont="1" applyFill="1" applyAlignment="1">
      <alignment horizontal="center"/>
    </xf>
    <xf numFmtId="17" fontId="8" fillId="0" borderId="0" xfId="0" quotePrefix="1" applyNumberFormat="1" applyFont="1" applyFill="1" applyBorder="1" applyAlignment="1">
      <alignment horizontal="center" wrapText="1"/>
    </xf>
    <xf numFmtId="0" fontId="8" fillId="0" borderId="0" xfId="0" quotePrefix="1" applyFont="1" applyFill="1" applyBorder="1" applyAlignment="1">
      <alignment horizontal="center" wrapText="1"/>
    </xf>
    <xf numFmtId="173" fontId="8" fillId="0" borderId="0" xfId="1" quotePrefix="1" applyNumberFormat="1" applyFont="1" applyFill="1" applyAlignment="1">
      <alignment horizontal="center" wrapText="1"/>
    </xf>
    <xf numFmtId="41" fontId="8" fillId="0" borderId="0" xfId="0" applyNumberFormat="1" applyFont="1" applyFill="1" applyAlignment="1">
      <alignment wrapText="1"/>
    </xf>
    <xf numFmtId="41" fontId="8" fillId="0" borderId="0" xfId="1" applyNumberFormat="1" applyFont="1" applyFill="1" applyAlignment="1">
      <alignment horizontal="center"/>
    </xf>
    <xf numFmtId="41" fontId="8" fillId="0" borderId="0" xfId="1" quotePrefix="1" applyNumberFormat="1" applyFont="1" applyFill="1" applyAlignment="1">
      <alignment horizontal="right"/>
    </xf>
    <xf numFmtId="42" fontId="11" fillId="0" borderId="0" xfId="4" applyNumberFormat="1" applyFont="1" applyBorder="1" applyAlignment="1">
      <alignment horizontal="center" vertical="top" wrapText="1"/>
    </xf>
    <xf numFmtId="0" fontId="8" fillId="0" borderId="0" xfId="0" applyFont="1" applyFill="1" applyBorder="1" applyAlignment="1">
      <alignment horizontal="left" vertical="top"/>
    </xf>
    <xf numFmtId="0" fontId="11" fillId="0" borderId="0" xfId="4" applyFont="1" applyFill="1" applyAlignment="1">
      <alignment horizontal="center" vertical="top"/>
    </xf>
    <xf numFmtId="173" fontId="4" fillId="0" borderId="0" xfId="1" applyNumberFormat="1" applyFont="1" applyFill="1" applyAlignment="1">
      <alignment horizontal="center" vertical="top"/>
    </xf>
    <xf numFmtId="0" fontId="8" fillId="0" borderId="0" xfId="0" applyFont="1" applyFill="1" applyAlignment="1">
      <alignment horizontal="left" vertical="top"/>
    </xf>
    <xf numFmtId="175" fontId="11" fillId="0" borderId="0" xfId="4" applyNumberFormat="1" applyFont="1" applyFill="1" applyAlignment="1">
      <alignment horizontal="center"/>
    </xf>
    <xf numFmtId="0" fontId="11" fillId="0" borderId="0" xfId="4" applyFont="1" applyFill="1" applyAlignment="1">
      <alignment horizontal="center" vertical="top" wrapText="1"/>
    </xf>
    <xf numFmtId="9" fontId="4" fillId="0" borderId="0" xfId="4" applyNumberFormat="1" applyFont="1" applyFill="1" applyAlignment="1">
      <alignment horizontal="center" vertical="top" wrapText="1"/>
    </xf>
    <xf numFmtId="0" fontId="4" fillId="0" borderId="0" xfId="0" applyNumberFormat="1" applyFont="1" applyFill="1" applyBorder="1" applyAlignment="1" applyProtection="1">
      <alignment horizontal="left" wrapText="1"/>
    </xf>
    <xf numFmtId="175" fontId="0" fillId="0" borderId="0" xfId="3" applyNumberFormat="1" applyFont="1" applyFill="1" applyAlignment="1"/>
    <xf numFmtId="175" fontId="0" fillId="0" borderId="0" xfId="3" applyNumberFormat="1" applyFont="1" applyFill="1"/>
    <xf numFmtId="0" fontId="8" fillId="0" borderId="0" xfId="0" applyFont="1" applyAlignment="1">
      <alignment wrapText="1"/>
    </xf>
    <xf numFmtId="0" fontId="0" fillId="0" borderId="0" xfId="0" applyAlignment="1">
      <alignment wrapText="1"/>
    </xf>
    <xf numFmtId="0" fontId="4" fillId="0" borderId="0" xfId="0" applyFont="1" applyFill="1" applyAlignment="1">
      <alignment horizontal="left" vertical="center" wrapText="1"/>
    </xf>
    <xf numFmtId="0" fontId="3" fillId="0" borderId="0" xfId="0" applyNumberFormat="1" applyFont="1" applyFill="1" applyBorder="1" applyAlignment="1" applyProtection="1">
      <alignment horizontal="left" wrapText="1" indent="2"/>
    </xf>
    <xf numFmtId="0" fontId="3"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wrapText="1"/>
    </xf>
    <xf numFmtId="0" fontId="3" fillId="0" borderId="0" xfId="0" applyFont="1" applyFill="1" applyAlignment="1">
      <alignment horizontal="left" wrapText="1"/>
    </xf>
    <xf numFmtId="0" fontId="3" fillId="0" borderId="0" xfId="0" applyFont="1" applyFill="1" applyAlignment="1">
      <alignment horizontal="left" wrapText="1" indent="2"/>
    </xf>
    <xf numFmtId="0" fontId="4" fillId="0" borderId="0" xfId="0" applyFont="1" applyFill="1" applyAlignment="1">
      <alignment horizontal="left"/>
    </xf>
    <xf numFmtId="0" fontId="4" fillId="0" borderId="0" xfId="0" applyNumberFormat="1" applyFont="1" applyFill="1" applyBorder="1" applyAlignment="1" applyProtection="1">
      <alignment horizontal="left" wrapText="1" indent="2"/>
    </xf>
    <xf numFmtId="0" fontId="4" fillId="0" borderId="0" xfId="0" applyFont="1" applyFill="1" applyAlignment="1">
      <alignment horizontal="left" wrapText="1"/>
    </xf>
    <xf numFmtId="0" fontId="4" fillId="0" borderId="0" xfId="0" applyNumberFormat="1" applyFont="1" applyFill="1" applyBorder="1" applyAlignment="1" applyProtection="1">
      <alignment horizontal="left"/>
    </xf>
    <xf numFmtId="0" fontId="1" fillId="0" borderId="0" xfId="0" applyNumberFormat="1" applyFont="1" applyFill="1" applyBorder="1" applyAlignment="1" applyProtection="1">
      <alignment horizontal="left" wrapText="1"/>
    </xf>
    <xf numFmtId="15" fontId="1" fillId="0" borderId="0" xfId="0" quotePrefix="1"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11" fillId="0" borderId="0" xfId="4" applyFont="1" applyAlignment="1">
      <alignment horizontal="left" wrapText="1"/>
    </xf>
    <xf numFmtId="0" fontId="11" fillId="0" borderId="0" xfId="4" applyFont="1" applyAlignment="1">
      <alignment wrapText="1"/>
    </xf>
    <xf numFmtId="0" fontId="10" fillId="0" borderId="0" xfId="4" applyAlignment="1">
      <alignment wrapText="1"/>
    </xf>
    <xf numFmtId="0" fontId="5" fillId="0" borderId="0" xfId="0" applyNumberFormat="1" applyFont="1" applyFill="1" applyBorder="1" applyAlignment="1" applyProtection="1">
      <alignment horizontal="left" wrapText="1"/>
    </xf>
    <xf numFmtId="0" fontId="8" fillId="0" borderId="0" xfId="0" applyFont="1" applyFill="1" applyAlignment="1">
      <alignment wrapText="1"/>
    </xf>
    <xf numFmtId="0" fontId="8" fillId="0" borderId="0" xfId="0" applyFont="1" applyFill="1"/>
  </cellXfs>
  <cellStyles count="5">
    <cellStyle name="Comma" xfId="1" builtinId="3"/>
    <cellStyle name="Currency" xfId="2" builtinId="4"/>
    <cellStyle name="Normal" xfId="0" builtinId="0"/>
    <cellStyle name="Normal 3" xfId="4" xr:uid="{88C616D7-5224-4FF6-8CB6-9CF35EC48A73}"/>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
  <sheetViews>
    <sheetView workbookViewId="0"/>
  </sheetViews>
  <sheetFormatPr defaultRowHeight="15" x14ac:dyDescent="0.25"/>
  <sheetData>
    <row r="1" spans="1:7" x14ac:dyDescent="0.25">
      <c r="A1" t="s">
        <v>0</v>
      </c>
      <c r="B1" t="s">
        <v>135</v>
      </c>
      <c r="C1" t="b">
        <v>0</v>
      </c>
      <c r="D1" s="1" t="s">
        <v>136</v>
      </c>
      <c r="E1" s="1" t="s">
        <v>137</v>
      </c>
      <c r="F1">
        <v>0</v>
      </c>
      <c r="G1">
        <v>0</v>
      </c>
    </row>
    <row r="2" spans="1:7" x14ac:dyDescent="0.25">
      <c r="A2" t="s">
        <v>12</v>
      </c>
      <c r="B2" t="s">
        <v>138</v>
      </c>
      <c r="C2" t="b">
        <v>0</v>
      </c>
      <c r="D2" s="1" t="s">
        <v>139</v>
      </c>
      <c r="E2" s="1" t="s">
        <v>140</v>
      </c>
      <c r="F2">
        <v>4</v>
      </c>
      <c r="G2">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4"/>
  <sheetViews>
    <sheetView tabSelected="1" view="pageBreakPreview" topLeftCell="A434" zoomScale="110" zoomScaleNormal="100" zoomScaleSheetLayoutView="110" workbookViewId="0">
      <selection activeCell="B111" sqref="B111"/>
    </sheetView>
  </sheetViews>
  <sheetFormatPr defaultRowHeight="15" x14ac:dyDescent="0.25"/>
  <cols>
    <col min="1" max="1" width="4.85546875" style="15" customWidth="1"/>
    <col min="2" max="2" width="58.42578125" style="15" customWidth="1"/>
    <col min="3" max="3" width="13.7109375" style="15" customWidth="1"/>
    <col min="4" max="4" width="13.85546875" style="15" customWidth="1"/>
    <col min="5" max="5" width="22" style="15" customWidth="1"/>
    <col min="6" max="6" width="19" style="15" bestFit="1" customWidth="1"/>
    <col min="7" max="7" width="10.85546875" style="15" customWidth="1"/>
    <col min="8" max="8" width="14.42578125" style="15" customWidth="1"/>
    <col min="9" max="9" width="13.7109375" customWidth="1"/>
    <col min="11" max="12" width="10.28515625" bestFit="1" customWidth="1"/>
    <col min="15" max="15" width="10.7109375" bestFit="1" customWidth="1"/>
    <col min="17" max="17" width="14.28515625" bestFit="1" customWidth="1"/>
    <col min="18" max="18" width="14.28515625" style="62" bestFit="1" customWidth="1"/>
  </cols>
  <sheetData>
    <row r="1" spans="1:9" x14ac:dyDescent="0.25">
      <c r="A1" s="158" t="s">
        <v>13</v>
      </c>
      <c r="B1" s="158"/>
      <c r="C1" s="158"/>
      <c r="D1" s="9" t="s">
        <v>1</v>
      </c>
      <c r="E1" s="9" t="s">
        <v>1</v>
      </c>
    </row>
    <row r="2" spans="1:9" x14ac:dyDescent="0.25">
      <c r="A2" s="158" t="s">
        <v>437</v>
      </c>
      <c r="B2" s="158"/>
      <c r="C2" s="158"/>
      <c r="D2" s="9" t="s">
        <v>1</v>
      </c>
      <c r="E2" s="9" t="s">
        <v>1</v>
      </c>
    </row>
    <row r="3" spans="1:9" x14ac:dyDescent="0.25">
      <c r="A3" s="159" t="s">
        <v>436</v>
      </c>
      <c r="B3" s="158"/>
      <c r="C3" s="158"/>
      <c r="D3" s="9" t="s">
        <v>1</v>
      </c>
      <c r="E3" s="9" t="s">
        <v>1</v>
      </c>
    </row>
    <row r="4" spans="1:9" x14ac:dyDescent="0.25">
      <c r="A4" s="158" t="s">
        <v>1</v>
      </c>
      <c r="B4" s="158"/>
      <c r="C4" s="158"/>
      <c r="D4" s="9" t="s">
        <v>1</v>
      </c>
      <c r="E4" s="9" t="s">
        <v>1</v>
      </c>
    </row>
    <row r="5" spans="1:9" x14ac:dyDescent="0.25">
      <c r="A5" s="160" t="s">
        <v>2</v>
      </c>
      <c r="B5" s="160"/>
      <c r="C5" s="10" t="s">
        <v>3</v>
      </c>
      <c r="D5" s="11" t="s">
        <v>1</v>
      </c>
      <c r="E5" s="10" t="s">
        <v>4</v>
      </c>
    </row>
    <row r="6" spans="1:9" x14ac:dyDescent="0.25">
      <c r="A6" s="150" t="s">
        <v>339</v>
      </c>
      <c r="B6" s="150"/>
      <c r="C6" s="12" t="s">
        <v>1</v>
      </c>
      <c r="D6" s="12" t="s">
        <v>1</v>
      </c>
      <c r="E6" s="12" t="s">
        <v>1</v>
      </c>
    </row>
    <row r="7" spans="1:9" x14ac:dyDescent="0.25">
      <c r="A7" s="150" t="s">
        <v>338</v>
      </c>
      <c r="B7" s="150"/>
      <c r="C7" s="12" t="s">
        <v>1</v>
      </c>
      <c r="D7" s="12" t="s">
        <v>1</v>
      </c>
      <c r="E7" s="12" t="s">
        <v>1</v>
      </c>
    </row>
    <row r="8" spans="1:9" s="15" customFormat="1" x14ac:dyDescent="0.25">
      <c r="A8" s="151" t="s">
        <v>14</v>
      </c>
      <c r="B8" s="151"/>
      <c r="C8" s="12" t="s">
        <v>1</v>
      </c>
      <c r="D8" s="12" t="s">
        <v>1</v>
      </c>
      <c r="E8" s="12" t="s">
        <v>1</v>
      </c>
    </row>
    <row r="9" spans="1:9" s="15" customFormat="1" x14ac:dyDescent="0.25">
      <c r="A9" s="54"/>
      <c r="B9" s="67" t="s">
        <v>141</v>
      </c>
      <c r="C9" s="67"/>
      <c r="D9" s="12"/>
      <c r="E9" s="12"/>
    </row>
    <row r="10" spans="1:9" s="15" customFormat="1" x14ac:dyDescent="0.25">
      <c r="A10" s="54"/>
      <c r="B10" s="14" t="s">
        <v>16</v>
      </c>
      <c r="C10" s="68">
        <v>1000000</v>
      </c>
      <c r="D10" s="12" t="s">
        <v>1</v>
      </c>
      <c r="E10" s="68">
        <v>974242</v>
      </c>
      <c r="I10" s="31">
        <f>E10/$E$419</f>
        <v>3.5161309992143182E-3</v>
      </c>
    </row>
    <row r="11" spans="1:9" s="15" customFormat="1" x14ac:dyDescent="0.25">
      <c r="A11" s="156" t="s">
        <v>142</v>
      </c>
      <c r="B11" s="156"/>
      <c r="C11" s="12"/>
      <c r="D11" s="12"/>
      <c r="E11" s="12"/>
    </row>
    <row r="12" spans="1:9" s="15" customFormat="1" x14ac:dyDescent="0.25">
      <c r="A12" s="54"/>
      <c r="B12" s="67" t="s">
        <v>324</v>
      </c>
      <c r="C12" s="67"/>
      <c r="D12" s="12"/>
      <c r="E12" s="12"/>
    </row>
    <row r="13" spans="1:9" s="50" customFormat="1" x14ac:dyDescent="0.25">
      <c r="A13" s="54"/>
      <c r="B13" s="14" t="s">
        <v>17</v>
      </c>
      <c r="C13" s="2">
        <v>1600000</v>
      </c>
      <c r="D13" s="54" t="s">
        <v>1</v>
      </c>
      <c r="E13" s="3">
        <v>880000</v>
      </c>
      <c r="F13" s="15"/>
      <c r="G13" s="15"/>
      <c r="H13" s="15"/>
      <c r="I13" s="80">
        <f>E13/$E$419</f>
        <v>3.1760027583583954E-3</v>
      </c>
    </row>
    <row r="14" spans="1:9" s="50" customFormat="1" x14ac:dyDescent="0.25">
      <c r="A14" s="54"/>
      <c r="B14" s="14" t="s">
        <v>18</v>
      </c>
      <c r="C14" s="2">
        <v>540000</v>
      </c>
      <c r="D14" s="54" t="s">
        <v>1</v>
      </c>
      <c r="E14" s="3">
        <v>297000</v>
      </c>
      <c r="F14" s="15"/>
      <c r="G14" s="15"/>
      <c r="H14" s="15"/>
      <c r="I14" s="80">
        <f>E14/$E$419</f>
        <v>1.0719009309459585E-3</v>
      </c>
    </row>
    <row r="15" spans="1:9" s="15" customFormat="1" x14ac:dyDescent="0.25">
      <c r="A15" s="156" t="s">
        <v>143</v>
      </c>
      <c r="B15" s="156"/>
      <c r="C15" s="12"/>
      <c r="D15" s="12"/>
      <c r="E15" s="12"/>
    </row>
    <row r="16" spans="1:9" s="50" customFormat="1" x14ac:dyDescent="0.25">
      <c r="A16" s="54"/>
      <c r="B16" s="67" t="s">
        <v>324</v>
      </c>
      <c r="C16" s="67"/>
      <c r="D16" s="12"/>
      <c r="E16" s="12"/>
      <c r="F16" s="15"/>
      <c r="G16" s="15"/>
      <c r="H16" s="15"/>
    </row>
    <row r="17" spans="1:17" s="15" customFormat="1" ht="15" customHeight="1" x14ac:dyDescent="0.25">
      <c r="A17" s="14"/>
      <c r="B17" s="14" t="s">
        <v>15</v>
      </c>
      <c r="C17" s="69">
        <v>2000000</v>
      </c>
      <c r="D17" s="54" t="s">
        <v>1</v>
      </c>
      <c r="E17" s="70">
        <v>1100000</v>
      </c>
      <c r="I17" s="31">
        <f>E17/$E$419</f>
        <v>3.9700034479479944E-3</v>
      </c>
    </row>
    <row r="18" spans="1:17" s="15" customFormat="1" ht="15" customHeight="1" x14ac:dyDescent="0.25">
      <c r="A18" s="151" t="s">
        <v>19</v>
      </c>
      <c r="B18" s="151"/>
    </row>
    <row r="19" spans="1:17" s="15" customFormat="1" ht="15" customHeight="1" x14ac:dyDescent="0.25">
      <c r="A19" s="67"/>
      <c r="B19" s="67" t="s">
        <v>144</v>
      </c>
      <c r="C19" s="67"/>
      <c r="D19" s="12" t="s">
        <v>1</v>
      </c>
      <c r="E19" s="12" t="s">
        <v>1</v>
      </c>
    </row>
    <row r="20" spans="1:17" s="15" customFormat="1" ht="15" customHeight="1" x14ac:dyDescent="0.25">
      <c r="A20" s="14"/>
      <c r="B20" s="67" t="s">
        <v>20</v>
      </c>
      <c r="C20" s="71">
        <v>1535000</v>
      </c>
      <c r="D20" s="54" t="s">
        <v>1</v>
      </c>
      <c r="E20" s="3">
        <v>859385</v>
      </c>
      <c r="I20" s="31">
        <f>E20/$E$419</f>
        <v>3.1016012846498066E-3</v>
      </c>
    </row>
    <row r="21" spans="1:17" s="15" customFormat="1" x14ac:dyDescent="0.25">
      <c r="A21" s="151" t="s">
        <v>21</v>
      </c>
      <c r="B21" s="151"/>
      <c r="C21" s="12" t="s">
        <v>1</v>
      </c>
      <c r="D21" s="12" t="s">
        <v>1</v>
      </c>
      <c r="E21" s="12" t="s">
        <v>1</v>
      </c>
    </row>
    <row r="22" spans="1:17" s="15" customFormat="1" x14ac:dyDescent="0.25">
      <c r="A22" s="54"/>
      <c r="B22" s="67" t="s">
        <v>145</v>
      </c>
      <c r="C22" s="67"/>
      <c r="D22" s="12"/>
      <c r="E22" s="12"/>
    </row>
    <row r="23" spans="1:17" s="15" customFormat="1" ht="15" customHeight="1" x14ac:dyDescent="0.25">
      <c r="A23" s="14"/>
      <c r="B23" s="14" t="s">
        <v>22</v>
      </c>
      <c r="C23" s="2">
        <v>1595000</v>
      </c>
      <c r="D23" s="54" t="s">
        <v>1</v>
      </c>
      <c r="E23" s="3">
        <v>1107808</v>
      </c>
      <c r="I23" s="31">
        <f>E23/$E$419</f>
        <v>3.9981832542403378E-3</v>
      </c>
    </row>
    <row r="24" spans="1:17" s="15" customFormat="1" x14ac:dyDescent="0.25">
      <c r="A24" s="151" t="s">
        <v>381</v>
      </c>
      <c r="B24" s="151"/>
      <c r="C24" s="12" t="s">
        <v>1</v>
      </c>
      <c r="D24" s="12" t="s">
        <v>1</v>
      </c>
      <c r="E24" s="12" t="s">
        <v>1</v>
      </c>
      <c r="O24" s="15" t="s">
        <v>316</v>
      </c>
      <c r="Q24" s="15" t="s">
        <v>374</v>
      </c>
    </row>
    <row r="25" spans="1:17" s="15" customFormat="1" x14ac:dyDescent="0.25">
      <c r="B25" s="67" t="s">
        <v>289</v>
      </c>
      <c r="C25" s="2"/>
      <c r="D25" s="54"/>
      <c r="E25" s="3"/>
      <c r="O25" s="61">
        <v>1983505</v>
      </c>
    </row>
    <row r="26" spans="1:17" s="15" customFormat="1" x14ac:dyDescent="0.25">
      <c r="A26" s="14"/>
      <c r="B26" s="14" t="s">
        <v>256</v>
      </c>
      <c r="C26" s="2">
        <v>2000000</v>
      </c>
      <c r="D26" s="54" t="s">
        <v>1</v>
      </c>
      <c r="E26" s="3">
        <v>1983505</v>
      </c>
      <c r="I26" s="31">
        <f>E26/$E$419</f>
        <v>7.1586560809291698E-3</v>
      </c>
    </row>
    <row r="27" spans="1:17" s="15" customFormat="1" x14ac:dyDescent="0.25">
      <c r="A27" s="151" t="s">
        <v>146</v>
      </c>
      <c r="B27" s="151"/>
      <c r="C27" s="12" t="s">
        <v>1</v>
      </c>
      <c r="D27" s="12" t="s">
        <v>1</v>
      </c>
      <c r="E27" s="12" t="s">
        <v>1</v>
      </c>
    </row>
    <row r="28" spans="1:17" s="15" customFormat="1" x14ac:dyDescent="0.25">
      <c r="A28" s="54"/>
      <c r="B28" s="67" t="s">
        <v>147</v>
      </c>
      <c r="C28" s="67"/>
      <c r="D28" s="12"/>
      <c r="E28" s="12"/>
    </row>
    <row r="29" spans="1:17" s="15" customFormat="1" x14ac:dyDescent="0.25">
      <c r="A29" s="54"/>
      <c r="B29" s="14" t="s">
        <v>257</v>
      </c>
      <c r="C29" s="2">
        <v>1000000</v>
      </c>
      <c r="D29" s="54" t="s">
        <v>1</v>
      </c>
      <c r="E29" s="3">
        <v>865101</v>
      </c>
      <c r="I29" s="31">
        <f>E29/$E$419</f>
        <v>3.1222308662029619E-3</v>
      </c>
      <c r="O29" s="61">
        <v>865101</v>
      </c>
    </row>
    <row r="30" spans="1:17" s="15" customFormat="1" x14ac:dyDescent="0.25">
      <c r="A30" s="54"/>
      <c r="B30" s="14" t="s">
        <v>285</v>
      </c>
      <c r="C30" s="2">
        <v>2200000</v>
      </c>
      <c r="D30" s="54" t="s">
        <v>1</v>
      </c>
      <c r="E30" s="3">
        <v>1549769</v>
      </c>
      <c r="I30" s="31">
        <f>E30/$E$419</f>
        <v>5.5932620668390142E-3</v>
      </c>
      <c r="O30" s="61">
        <v>1549769</v>
      </c>
    </row>
    <row r="31" spans="1:17" s="15" customFormat="1" x14ac:dyDescent="0.25">
      <c r="A31" s="156" t="s">
        <v>148</v>
      </c>
      <c r="B31" s="156"/>
      <c r="C31" s="12"/>
      <c r="D31" s="12"/>
      <c r="E31" s="12"/>
    </row>
    <row r="32" spans="1:17" s="15" customFormat="1" x14ac:dyDescent="0.25">
      <c r="A32" s="54"/>
      <c r="B32" s="67" t="s">
        <v>147</v>
      </c>
      <c r="C32" s="67"/>
      <c r="D32" s="12"/>
      <c r="E32" s="12"/>
    </row>
    <row r="33" spans="1:18" s="15" customFormat="1" x14ac:dyDescent="0.25">
      <c r="A33" s="54"/>
      <c r="B33" s="14" t="s">
        <v>290</v>
      </c>
      <c r="C33" s="2">
        <v>1500000</v>
      </c>
      <c r="D33" s="54" t="s">
        <v>1</v>
      </c>
      <c r="E33" s="3">
        <v>1233901</v>
      </c>
      <c r="I33" s="31">
        <f>E33/$E$419</f>
        <v>4.4532647494786165E-3</v>
      </c>
    </row>
    <row r="34" spans="1:18" s="15" customFormat="1" x14ac:dyDescent="0.25">
      <c r="A34" s="54" t="s">
        <v>1</v>
      </c>
      <c r="B34" s="54" t="s">
        <v>1</v>
      </c>
      <c r="C34" s="54" t="s">
        <v>1</v>
      </c>
      <c r="D34" s="54" t="s">
        <v>1</v>
      </c>
      <c r="E34" s="4">
        <f>SUM(E10:E33)</f>
        <v>10850711</v>
      </c>
      <c r="I34" s="31">
        <f>E34/$E$419</f>
        <v>3.9161236438806576E-2</v>
      </c>
      <c r="J34" s="15">
        <v>3.9</v>
      </c>
    </row>
    <row r="35" spans="1:18" s="15" customFormat="1" x14ac:dyDescent="0.25">
      <c r="A35" s="150" t="s">
        <v>340</v>
      </c>
      <c r="B35" s="150"/>
      <c r="C35" s="12" t="s">
        <v>1</v>
      </c>
      <c r="D35" s="12" t="s">
        <v>1</v>
      </c>
      <c r="E35" s="12" t="s">
        <v>1</v>
      </c>
    </row>
    <row r="36" spans="1:18" s="15" customFormat="1" x14ac:dyDescent="0.25">
      <c r="A36" s="151" t="s">
        <v>23</v>
      </c>
      <c r="B36" s="151"/>
      <c r="C36" s="12" t="s">
        <v>1</v>
      </c>
      <c r="D36" s="12" t="s">
        <v>1</v>
      </c>
      <c r="E36" s="12" t="s">
        <v>1</v>
      </c>
    </row>
    <row r="37" spans="1:18" s="15" customFormat="1" x14ac:dyDescent="0.25">
      <c r="A37" s="54"/>
      <c r="B37" s="67" t="s">
        <v>405</v>
      </c>
      <c r="C37" s="67"/>
      <c r="D37" s="12"/>
      <c r="E37" s="12"/>
    </row>
    <row r="38" spans="1:18" s="50" customFormat="1" x14ac:dyDescent="0.25">
      <c r="A38" s="54"/>
      <c r="B38" s="14" t="s">
        <v>454</v>
      </c>
      <c r="C38" s="2">
        <v>1000000</v>
      </c>
      <c r="D38" s="54" t="s">
        <v>1</v>
      </c>
      <c r="E38" s="3">
        <v>350000</v>
      </c>
      <c r="F38" s="15"/>
      <c r="G38" s="15"/>
      <c r="H38" s="15"/>
      <c r="I38" s="80">
        <f>E38/$E$419</f>
        <v>1.2631829152561802E-3</v>
      </c>
      <c r="Q38" s="50">
        <v>350000</v>
      </c>
      <c r="R38" s="81"/>
    </row>
    <row r="39" spans="1:18" s="50" customFormat="1" x14ac:dyDescent="0.25">
      <c r="A39" s="54"/>
      <c r="B39" s="14" t="s">
        <v>403</v>
      </c>
      <c r="C39" s="2">
        <v>5065000</v>
      </c>
      <c r="D39" s="54" t="s">
        <v>1</v>
      </c>
      <c r="E39" s="3">
        <v>2177950</v>
      </c>
      <c r="F39" s="15"/>
      <c r="G39" s="15"/>
      <c r="H39" s="15"/>
      <c r="I39" s="80">
        <f>E39/$E$419</f>
        <v>7.8604263722348491E-3</v>
      </c>
      <c r="Q39" s="50">
        <v>2177950</v>
      </c>
      <c r="R39" s="81"/>
    </row>
    <row r="40" spans="1:18" s="50" customFormat="1" x14ac:dyDescent="0.25">
      <c r="A40" s="54"/>
      <c r="B40" s="14" t="s">
        <v>404</v>
      </c>
      <c r="C40" s="2">
        <v>3845000</v>
      </c>
      <c r="D40" s="54" t="s">
        <v>1</v>
      </c>
      <c r="E40" s="3">
        <v>1345750</v>
      </c>
      <c r="F40" s="15"/>
      <c r="G40" s="15"/>
      <c r="H40" s="15"/>
      <c r="I40" s="80">
        <f>E40/$E$419</f>
        <v>4.8569383091600126E-3</v>
      </c>
      <c r="Q40" s="50">
        <v>1345750</v>
      </c>
      <c r="R40" s="81"/>
    </row>
    <row r="41" spans="1:18" s="50" customFormat="1" x14ac:dyDescent="0.25">
      <c r="A41" s="54"/>
      <c r="B41" s="14" t="s">
        <v>406</v>
      </c>
      <c r="C41" s="2">
        <v>2500000</v>
      </c>
      <c r="D41" s="54" t="s">
        <v>1</v>
      </c>
      <c r="E41" s="3">
        <v>125000</v>
      </c>
      <c r="F41" s="15"/>
      <c r="G41" s="15"/>
      <c r="H41" s="15"/>
      <c r="I41" s="80">
        <f>E41/$E$419</f>
        <v>4.5113675544863576E-4</v>
      </c>
      <c r="Q41" s="50">
        <v>125000</v>
      </c>
      <c r="R41" s="81"/>
    </row>
    <row r="42" spans="1:18" s="15" customFormat="1" x14ac:dyDescent="0.25">
      <c r="A42" s="54" t="s">
        <v>1</v>
      </c>
      <c r="B42" s="54" t="s">
        <v>1</v>
      </c>
      <c r="C42" s="54" t="s">
        <v>1</v>
      </c>
      <c r="D42" s="54" t="s">
        <v>1</v>
      </c>
      <c r="E42" s="4">
        <f>SUM(E38:E41)</f>
        <v>3998700</v>
      </c>
      <c r="I42" s="31">
        <f>E42/$E$419</f>
        <v>1.4431684352099678E-2</v>
      </c>
      <c r="J42" s="15">
        <v>1.4</v>
      </c>
    </row>
    <row r="43" spans="1:18" s="15" customFormat="1" x14ac:dyDescent="0.25">
      <c r="A43" s="150" t="s">
        <v>343</v>
      </c>
      <c r="B43" s="150"/>
      <c r="C43" s="12" t="s">
        <v>1</v>
      </c>
      <c r="D43" s="12" t="s">
        <v>1</v>
      </c>
      <c r="E43" s="12" t="s">
        <v>1</v>
      </c>
    </row>
    <row r="44" spans="1:18" s="15" customFormat="1" x14ac:dyDescent="0.25">
      <c r="A44" s="151" t="s">
        <v>24</v>
      </c>
      <c r="B44" s="151"/>
      <c r="C44" s="12" t="s">
        <v>1</v>
      </c>
      <c r="D44" s="12" t="s">
        <v>1</v>
      </c>
      <c r="E44" s="12" t="s">
        <v>1</v>
      </c>
    </row>
    <row r="45" spans="1:18" s="15" customFormat="1" x14ac:dyDescent="0.25">
      <c r="A45" s="54"/>
      <c r="B45" s="14" t="s">
        <v>25</v>
      </c>
      <c r="C45" s="2">
        <v>4000000</v>
      </c>
      <c r="D45" s="54" t="s">
        <v>1</v>
      </c>
      <c r="E45" s="3">
        <v>3589741</v>
      </c>
      <c r="I45" s="31">
        <f>E45/$E$419</f>
        <v>1.295571286112753E-2</v>
      </c>
    </row>
    <row r="46" spans="1:18" s="15" customFormat="1" x14ac:dyDescent="0.25">
      <c r="A46" s="151" t="s">
        <v>299</v>
      </c>
      <c r="B46" s="151"/>
      <c r="C46" s="12" t="s">
        <v>1</v>
      </c>
      <c r="D46" s="12" t="s">
        <v>1</v>
      </c>
      <c r="E46" s="12" t="s">
        <v>1</v>
      </c>
    </row>
    <row r="47" spans="1:18" s="15" customFormat="1" x14ac:dyDescent="0.25">
      <c r="A47" s="54"/>
      <c r="B47" s="14" t="s">
        <v>26</v>
      </c>
      <c r="C47" s="2">
        <v>2500000</v>
      </c>
      <c r="D47" s="54" t="s">
        <v>1</v>
      </c>
      <c r="E47" s="3">
        <v>1934208</v>
      </c>
      <c r="I47" s="31">
        <f>E47/$E$419</f>
        <v>6.9807385718623589E-3</v>
      </c>
    </row>
    <row r="48" spans="1:18" s="15" customFormat="1" x14ac:dyDescent="0.25">
      <c r="A48" s="151" t="s">
        <v>149</v>
      </c>
      <c r="B48" s="151"/>
      <c r="C48" s="12" t="s">
        <v>1</v>
      </c>
      <c r="D48" s="12" t="s">
        <v>1</v>
      </c>
      <c r="E48" s="12" t="s">
        <v>1</v>
      </c>
    </row>
    <row r="49" spans="1:15" s="15" customFormat="1" x14ac:dyDescent="0.25">
      <c r="A49" s="54"/>
      <c r="B49" s="14" t="s">
        <v>27</v>
      </c>
      <c r="C49" s="2">
        <v>2000000</v>
      </c>
      <c r="D49" s="54" t="s">
        <v>1</v>
      </c>
      <c r="E49" s="3">
        <v>1706067</v>
      </c>
      <c r="I49" s="31">
        <f>E49/$E$419</f>
        <v>6.1573562476639008E-3</v>
      </c>
    </row>
    <row r="50" spans="1:15" s="15" customFormat="1" x14ac:dyDescent="0.25">
      <c r="A50" s="151" t="s">
        <v>28</v>
      </c>
      <c r="B50" s="151"/>
      <c r="C50" s="12" t="s">
        <v>1</v>
      </c>
      <c r="D50" s="12" t="s">
        <v>1</v>
      </c>
      <c r="E50" s="12" t="s">
        <v>1</v>
      </c>
    </row>
    <row r="51" spans="1:15" s="15" customFormat="1" x14ac:dyDescent="0.25">
      <c r="A51" s="54"/>
      <c r="B51" s="14" t="s">
        <v>29</v>
      </c>
      <c r="C51" s="2">
        <v>1000000</v>
      </c>
      <c r="D51" s="54" t="s">
        <v>1</v>
      </c>
      <c r="E51" s="3">
        <v>827410</v>
      </c>
      <c r="I51" s="31">
        <f>E51/$E$419</f>
        <v>2.9862005026060458E-3</v>
      </c>
    </row>
    <row r="52" spans="1:15" s="15" customFormat="1" x14ac:dyDescent="0.25">
      <c r="A52" s="151" t="s">
        <v>30</v>
      </c>
      <c r="B52" s="151"/>
      <c r="C52" s="12" t="s">
        <v>1</v>
      </c>
      <c r="D52" s="12" t="s">
        <v>1</v>
      </c>
      <c r="E52" s="12" t="s">
        <v>1</v>
      </c>
    </row>
    <row r="53" spans="1:15" s="15" customFormat="1" x14ac:dyDescent="0.25">
      <c r="A53" s="54"/>
      <c r="B53" s="14" t="s">
        <v>29</v>
      </c>
      <c r="C53" s="2">
        <v>750000</v>
      </c>
      <c r="D53" s="54" t="s">
        <v>1</v>
      </c>
      <c r="E53" s="3">
        <v>602947</v>
      </c>
      <c r="I53" s="31">
        <f>E53/$E$419</f>
        <v>2.1760924262999087E-3</v>
      </c>
    </row>
    <row r="54" spans="1:15" s="15" customFormat="1" x14ac:dyDescent="0.25">
      <c r="A54" s="151" t="s">
        <v>31</v>
      </c>
      <c r="B54" s="151"/>
      <c r="C54" s="12" t="s">
        <v>1</v>
      </c>
      <c r="D54" s="12" t="s">
        <v>1</v>
      </c>
      <c r="E54" s="12" t="s">
        <v>1</v>
      </c>
    </row>
    <row r="55" spans="1:15" s="15" customFormat="1" x14ac:dyDescent="0.25">
      <c r="A55" s="54"/>
      <c r="B55" s="14" t="s">
        <v>32</v>
      </c>
      <c r="C55" s="2">
        <v>1000000</v>
      </c>
      <c r="D55" s="54" t="s">
        <v>1</v>
      </c>
      <c r="E55" s="3">
        <v>911062</v>
      </c>
      <c r="I55" s="31">
        <f>E55/$E$419</f>
        <v>3.2881084375403599E-3</v>
      </c>
    </row>
    <row r="56" spans="1:15" s="15" customFormat="1" x14ac:dyDescent="0.25">
      <c r="A56" s="151" t="s">
        <v>150</v>
      </c>
      <c r="B56" s="151"/>
      <c r="C56" s="12" t="s">
        <v>1</v>
      </c>
      <c r="D56" s="12" t="s">
        <v>1</v>
      </c>
      <c r="E56" s="12" t="s">
        <v>1</v>
      </c>
    </row>
    <row r="57" spans="1:15" s="15" customFormat="1" x14ac:dyDescent="0.25">
      <c r="A57" s="54"/>
      <c r="B57" s="14" t="s">
        <v>33</v>
      </c>
      <c r="C57" s="2">
        <v>1500000</v>
      </c>
      <c r="D57" s="54" t="s">
        <v>1</v>
      </c>
      <c r="E57" s="3">
        <v>1406377</v>
      </c>
      <c r="I57" s="31">
        <f>E57/$E$419</f>
        <v>5.0757468537406883E-3</v>
      </c>
    </row>
    <row r="58" spans="1:15" s="15" customFormat="1" x14ac:dyDescent="0.25">
      <c r="A58" s="151" t="s">
        <v>151</v>
      </c>
      <c r="B58" s="151"/>
      <c r="C58" s="2"/>
      <c r="D58" s="54"/>
      <c r="E58" s="3"/>
    </row>
    <row r="59" spans="1:15" s="15" customFormat="1" x14ac:dyDescent="0.25">
      <c r="A59" s="54"/>
      <c r="B59" s="14" t="s">
        <v>34</v>
      </c>
      <c r="C59" s="2">
        <v>1000000</v>
      </c>
      <c r="D59" s="54" t="s">
        <v>1</v>
      </c>
      <c r="E59" s="3">
        <v>961354</v>
      </c>
      <c r="I59" s="31">
        <f>E59/$E$419</f>
        <v>3.4696169951805422E-3</v>
      </c>
    </row>
    <row r="60" spans="1:15" s="15" customFormat="1" x14ac:dyDescent="0.25">
      <c r="A60" s="151" t="s">
        <v>294</v>
      </c>
      <c r="B60" s="151"/>
      <c r="C60" s="12" t="s">
        <v>1</v>
      </c>
      <c r="D60" s="12" t="s">
        <v>1</v>
      </c>
      <c r="E60" s="12" t="s">
        <v>1</v>
      </c>
    </row>
    <row r="61" spans="1:15" s="15" customFormat="1" x14ac:dyDescent="0.25">
      <c r="A61" s="54"/>
      <c r="B61" s="14" t="s">
        <v>258</v>
      </c>
      <c r="C61" s="2">
        <v>1000000</v>
      </c>
      <c r="D61" s="54" t="s">
        <v>1</v>
      </c>
      <c r="E61" s="3">
        <v>990074</v>
      </c>
      <c r="I61" s="31">
        <f>E61/$E$419</f>
        <v>3.5732701761124206E-3</v>
      </c>
      <c r="O61" s="61">
        <v>990074</v>
      </c>
    </row>
    <row r="62" spans="1:15" s="15" customFormat="1" x14ac:dyDescent="0.25">
      <c r="A62" s="54"/>
      <c r="B62" s="14" t="s">
        <v>259</v>
      </c>
      <c r="C62" s="2">
        <v>1000000</v>
      </c>
      <c r="D62" s="54" t="s">
        <v>1</v>
      </c>
      <c r="E62" s="3">
        <v>990420</v>
      </c>
      <c r="I62" s="31">
        <f>E62/$E$419</f>
        <v>3.5745189226515026E-3</v>
      </c>
      <c r="O62" s="61">
        <v>990420</v>
      </c>
    </row>
    <row r="63" spans="1:15" s="15" customFormat="1" x14ac:dyDescent="0.25">
      <c r="A63" s="151" t="s">
        <v>152</v>
      </c>
      <c r="B63" s="151"/>
      <c r="C63" s="12" t="s">
        <v>1</v>
      </c>
      <c r="D63" s="12" t="s">
        <v>1</v>
      </c>
      <c r="E63" s="12" t="s">
        <v>1</v>
      </c>
    </row>
    <row r="64" spans="1:15" s="15" customFormat="1" x14ac:dyDescent="0.25">
      <c r="A64" s="54"/>
      <c r="B64" s="14" t="s">
        <v>35</v>
      </c>
      <c r="C64" s="2">
        <v>2000000</v>
      </c>
      <c r="D64" s="54" t="s">
        <v>1</v>
      </c>
      <c r="E64" s="3">
        <v>1792029</v>
      </c>
      <c r="I64" s="31">
        <f>E64/$E$419</f>
        <v>6.4676011898389058E-3</v>
      </c>
    </row>
    <row r="65" spans="1:10" s="15" customFormat="1" x14ac:dyDescent="0.25">
      <c r="A65" s="157" t="s">
        <v>301</v>
      </c>
      <c r="B65" s="157"/>
      <c r="C65" s="2"/>
      <c r="D65" s="54"/>
      <c r="E65" s="3"/>
      <c r="I65" s="31"/>
    </row>
    <row r="66" spans="1:10" s="15" customFormat="1" x14ac:dyDescent="0.25">
      <c r="A66" s="54"/>
      <c r="B66" s="14" t="s">
        <v>298</v>
      </c>
      <c r="C66" s="2">
        <v>1500000</v>
      </c>
      <c r="D66" s="54" t="s">
        <v>1</v>
      </c>
      <c r="E66" s="3">
        <v>1491177</v>
      </c>
      <c r="I66" s="31">
        <f>E66/$E$419</f>
        <v>5.3817980286370425E-3</v>
      </c>
    </row>
    <row r="67" spans="1:10" s="15" customFormat="1" x14ac:dyDescent="0.25">
      <c r="A67" s="151" t="s">
        <v>300</v>
      </c>
      <c r="B67" s="151"/>
      <c r="C67" s="2"/>
      <c r="D67" s="54"/>
      <c r="E67" s="3"/>
      <c r="I67" s="31"/>
    </row>
    <row r="68" spans="1:10" s="15" customFormat="1" x14ac:dyDescent="0.25">
      <c r="A68" s="54"/>
      <c r="B68" s="14" t="s">
        <v>302</v>
      </c>
      <c r="C68" s="2">
        <v>1500000</v>
      </c>
      <c r="D68" s="54" t="s">
        <v>1</v>
      </c>
      <c r="E68" s="3">
        <v>1370384</v>
      </c>
      <c r="I68" s="31">
        <f>E68/$E$419</f>
        <v>4.9458447318297856E-3</v>
      </c>
    </row>
    <row r="69" spans="1:10" s="15" customFormat="1" x14ac:dyDescent="0.25">
      <c r="A69" s="151" t="s">
        <v>153</v>
      </c>
      <c r="B69" s="151"/>
      <c r="C69" s="12" t="s">
        <v>1</v>
      </c>
      <c r="D69" s="12" t="s">
        <v>1</v>
      </c>
      <c r="E69" s="12" t="s">
        <v>1</v>
      </c>
    </row>
    <row r="70" spans="1:10" s="15" customFormat="1" x14ac:dyDescent="0.25">
      <c r="A70" s="54"/>
      <c r="B70" s="14" t="s">
        <v>29</v>
      </c>
      <c r="C70" s="2">
        <v>1000000</v>
      </c>
      <c r="D70" s="54" t="s">
        <v>1</v>
      </c>
      <c r="E70" s="3">
        <v>825006</v>
      </c>
      <c r="I70" s="31">
        <f>E70/$E$419</f>
        <v>2.9775242405252573E-3</v>
      </c>
    </row>
    <row r="71" spans="1:10" s="15" customFormat="1" x14ac:dyDescent="0.25">
      <c r="A71" s="54" t="s">
        <v>1</v>
      </c>
      <c r="B71" s="54" t="s">
        <v>1</v>
      </c>
      <c r="C71" s="54" t="s">
        <v>1</v>
      </c>
      <c r="D71" s="54" t="s">
        <v>1</v>
      </c>
      <c r="E71" s="4">
        <f>SUM(E45:E70)</f>
        <v>19398256</v>
      </c>
      <c r="I71" s="31">
        <f>E71/$E$419</f>
        <v>7.0010130185616248E-2</v>
      </c>
      <c r="J71" s="15">
        <v>7</v>
      </c>
    </row>
    <row r="72" spans="1:10" s="15" customFormat="1" x14ac:dyDescent="0.25">
      <c r="A72" s="150" t="s">
        <v>344</v>
      </c>
      <c r="B72" s="150"/>
      <c r="C72" s="12" t="s">
        <v>1</v>
      </c>
      <c r="D72" s="12" t="s">
        <v>1</v>
      </c>
      <c r="E72" s="12" t="s">
        <v>1</v>
      </c>
    </row>
    <row r="73" spans="1:10" s="15" customFormat="1" x14ac:dyDescent="0.25">
      <c r="A73" s="151" t="s">
        <v>36</v>
      </c>
      <c r="B73" s="151"/>
      <c r="C73" s="12" t="s">
        <v>1</v>
      </c>
      <c r="D73" s="12" t="s">
        <v>1</v>
      </c>
      <c r="E73" s="12" t="s">
        <v>1</v>
      </c>
    </row>
    <row r="74" spans="1:10" s="15" customFormat="1" x14ac:dyDescent="0.25">
      <c r="A74" s="54"/>
      <c r="B74" s="67" t="s">
        <v>325</v>
      </c>
      <c r="C74" s="67"/>
      <c r="D74" s="12"/>
      <c r="E74" s="12"/>
      <c r="I74" s="15" t="s">
        <v>319</v>
      </c>
    </row>
    <row r="75" spans="1:10" s="50" customFormat="1" x14ac:dyDescent="0.25">
      <c r="A75" s="54"/>
      <c r="B75" s="14" t="s">
        <v>449</v>
      </c>
      <c r="C75" s="2">
        <v>4250000</v>
      </c>
      <c r="D75" s="54" t="s">
        <v>1</v>
      </c>
      <c r="E75" s="3">
        <v>3400000</v>
      </c>
      <c r="F75" s="15"/>
      <c r="G75" s="15"/>
      <c r="H75" s="15"/>
      <c r="I75" s="80">
        <f>E75/$E$419</f>
        <v>1.2270919748202892E-2</v>
      </c>
    </row>
    <row r="76" spans="1:10" s="15" customFormat="1" ht="15" customHeight="1" x14ac:dyDescent="0.25">
      <c r="A76" s="156" t="s">
        <v>154</v>
      </c>
      <c r="B76" s="156"/>
    </row>
    <row r="77" spans="1:10" s="15" customFormat="1" ht="15" customHeight="1" x14ac:dyDescent="0.25">
      <c r="A77" s="72"/>
      <c r="B77" s="72" t="s">
        <v>155</v>
      </c>
    </row>
    <row r="78" spans="1:10" s="82" customFormat="1" ht="15" customHeight="1" x14ac:dyDescent="0.25">
      <c r="A78" s="72"/>
      <c r="B78" s="14" t="s">
        <v>37</v>
      </c>
      <c r="C78" s="2">
        <v>1090000</v>
      </c>
      <c r="D78" s="54" t="s">
        <v>1</v>
      </c>
      <c r="E78" s="3">
        <v>610400</v>
      </c>
      <c r="F78" s="15"/>
      <c r="G78" s="15"/>
      <c r="H78" s="15"/>
      <c r="I78" s="84">
        <f>E78/$E$419</f>
        <v>2.2029910042067782E-3</v>
      </c>
    </row>
    <row r="79" spans="1:10" s="82" customFormat="1" ht="15" customHeight="1" x14ac:dyDescent="0.25">
      <c r="A79" s="72"/>
      <c r="B79" s="14" t="s">
        <v>38</v>
      </c>
      <c r="C79" s="2">
        <v>1290000</v>
      </c>
      <c r="D79" s="2" t="s">
        <v>1</v>
      </c>
      <c r="E79" s="3">
        <v>722400</v>
      </c>
      <c r="F79" s="3"/>
      <c r="G79" s="3"/>
      <c r="H79" s="15"/>
      <c r="I79" s="84">
        <f>E79/$E$419</f>
        <v>2.6072095370887555E-3</v>
      </c>
    </row>
    <row r="80" spans="1:10" s="82" customFormat="1" ht="15" customHeight="1" x14ac:dyDescent="0.25">
      <c r="A80" s="72"/>
      <c r="B80" s="14" t="s">
        <v>39</v>
      </c>
      <c r="C80" s="2">
        <v>1525000</v>
      </c>
      <c r="D80" s="54" t="s">
        <v>1</v>
      </c>
      <c r="E80" s="3">
        <v>854000</v>
      </c>
      <c r="F80" s="15"/>
      <c r="G80" s="15"/>
      <c r="H80" s="15"/>
      <c r="I80" s="84">
        <f>E80/$E$419</f>
        <v>3.0821663132250795E-3</v>
      </c>
    </row>
    <row r="81" spans="1:16" s="82" customFormat="1" ht="15" customHeight="1" x14ac:dyDescent="0.25">
      <c r="A81" s="72"/>
      <c r="B81" s="14" t="s">
        <v>5</v>
      </c>
      <c r="C81" s="2">
        <v>1700000</v>
      </c>
      <c r="D81" s="54" t="s">
        <v>1</v>
      </c>
      <c r="E81" s="3">
        <v>952000</v>
      </c>
      <c r="F81" s="15"/>
      <c r="G81" s="15"/>
      <c r="H81" s="15"/>
      <c r="I81" s="84">
        <f>E81/$E$419</f>
        <v>3.4358575294968097E-3</v>
      </c>
    </row>
    <row r="82" spans="1:16" s="15" customFormat="1" ht="15" customHeight="1" x14ac:dyDescent="0.25">
      <c r="A82" s="72"/>
      <c r="B82" s="72" t="s">
        <v>156</v>
      </c>
    </row>
    <row r="83" spans="1:16" s="50" customFormat="1" ht="15" customHeight="1" x14ac:dyDescent="0.25">
      <c r="A83" s="72"/>
      <c r="B83" s="14" t="s">
        <v>40</v>
      </c>
      <c r="C83" s="2">
        <v>150000</v>
      </c>
      <c r="D83" s="54" t="s">
        <v>1</v>
      </c>
      <c r="E83" s="3">
        <v>49125</v>
      </c>
      <c r="F83" s="15"/>
      <c r="G83" s="15"/>
      <c r="H83" s="15"/>
      <c r="I83" s="80">
        <f>E83/$E$419</f>
        <v>1.7729674489131385E-4</v>
      </c>
    </row>
    <row r="84" spans="1:16" s="50" customFormat="1" ht="15" customHeight="1" x14ac:dyDescent="0.25">
      <c r="A84" s="72"/>
      <c r="B84" s="14" t="s">
        <v>41</v>
      </c>
      <c r="C84" s="2">
        <v>2000000</v>
      </c>
      <c r="D84" s="54" t="s">
        <v>1</v>
      </c>
      <c r="E84" s="3">
        <v>655000</v>
      </c>
      <c r="F84" s="15"/>
      <c r="G84" s="15"/>
      <c r="H84" s="15"/>
      <c r="I84" s="80">
        <f>E84/$E$419</f>
        <v>2.3639565985508512E-3</v>
      </c>
    </row>
    <row r="85" spans="1:16" s="15" customFormat="1" ht="15" customHeight="1" x14ac:dyDescent="0.25">
      <c r="A85" s="72"/>
      <c r="B85" s="72" t="s">
        <v>157</v>
      </c>
    </row>
    <row r="86" spans="1:16" s="82" customFormat="1" x14ac:dyDescent="0.25">
      <c r="A86" s="15"/>
      <c r="B86" s="14" t="s">
        <v>42</v>
      </c>
      <c r="C86" s="2">
        <v>2200000</v>
      </c>
      <c r="D86" s="54" t="s">
        <v>1</v>
      </c>
      <c r="E86" s="3">
        <v>484000</v>
      </c>
      <c r="F86" s="15"/>
      <c r="G86" s="15"/>
      <c r="H86" s="15"/>
      <c r="I86" s="84">
        <f>E86/$E$419</f>
        <v>1.7468015170971176E-3</v>
      </c>
    </row>
    <row r="87" spans="1:16" s="15" customFormat="1" x14ac:dyDescent="0.25">
      <c r="A87" s="151" t="s">
        <v>158</v>
      </c>
      <c r="B87" s="151"/>
    </row>
    <row r="88" spans="1:16" s="15" customFormat="1" x14ac:dyDescent="0.25">
      <c r="B88" s="67" t="s">
        <v>279</v>
      </c>
      <c r="C88" s="67"/>
      <c r="I88" s="15" t="s">
        <v>318</v>
      </c>
    </row>
    <row r="89" spans="1:16" s="15" customFormat="1" x14ac:dyDescent="0.25">
      <c r="B89" s="14" t="s">
        <v>260</v>
      </c>
      <c r="C89" s="2">
        <v>5025000</v>
      </c>
      <c r="D89" s="54" t="s">
        <v>1</v>
      </c>
      <c r="E89" s="3">
        <v>5273737</v>
      </c>
      <c r="I89" s="31">
        <f>E89/$E$419</f>
        <v>1.9033412794155376E-2</v>
      </c>
      <c r="O89" s="61">
        <v>5273737</v>
      </c>
      <c r="P89" s="61"/>
    </row>
    <row r="90" spans="1:16" s="15" customFormat="1" x14ac:dyDescent="0.25">
      <c r="A90" s="151" t="s">
        <v>261</v>
      </c>
      <c r="B90" s="151"/>
      <c r="C90" s="12" t="s">
        <v>1</v>
      </c>
      <c r="D90" s="12" t="s">
        <v>1</v>
      </c>
      <c r="E90" s="12" t="s">
        <v>1</v>
      </c>
    </row>
    <row r="91" spans="1:16" s="15" customFormat="1" x14ac:dyDescent="0.25">
      <c r="A91" s="54"/>
      <c r="B91" s="54" t="s">
        <v>326</v>
      </c>
      <c r="C91" s="12"/>
      <c r="D91" s="12"/>
      <c r="E91" s="12"/>
    </row>
    <row r="92" spans="1:16" s="82" customFormat="1" x14ac:dyDescent="0.25">
      <c r="A92" s="54"/>
      <c r="B92" s="14" t="s">
        <v>7</v>
      </c>
      <c r="C92" s="2">
        <v>5800000</v>
      </c>
      <c r="D92" s="54" t="s">
        <v>1</v>
      </c>
      <c r="E92" s="3">
        <v>4524000</v>
      </c>
      <c r="F92" s="15"/>
      <c r="G92" s="15"/>
      <c r="H92" s="15"/>
      <c r="I92" s="84">
        <f>E92/$E$419</f>
        <v>1.6327541453197026E-2</v>
      </c>
    </row>
    <row r="93" spans="1:16" s="15" customFormat="1" x14ac:dyDescent="0.25">
      <c r="A93" s="54" t="s">
        <v>1</v>
      </c>
      <c r="B93" s="54" t="s">
        <v>1</v>
      </c>
      <c r="C93" s="54" t="s">
        <v>1</v>
      </c>
      <c r="D93" s="54" t="s">
        <v>1</v>
      </c>
      <c r="E93" s="4">
        <f>SUM(E75:E92)</f>
        <v>17524662</v>
      </c>
      <c r="I93" s="31">
        <f>E93/$E$419</f>
        <v>6.3248153240112001E-2</v>
      </c>
      <c r="J93" s="15">
        <v>6.3</v>
      </c>
    </row>
    <row r="94" spans="1:16" s="15" customFormat="1" x14ac:dyDescent="0.25">
      <c r="A94" s="79"/>
      <c r="B94" s="79"/>
      <c r="C94" s="5"/>
      <c r="D94" s="54"/>
      <c r="E94" s="73"/>
    </row>
    <row r="95" spans="1:16" s="15" customFormat="1" x14ac:dyDescent="0.25">
      <c r="A95" s="150" t="s">
        <v>345</v>
      </c>
      <c r="B95" s="150"/>
      <c r="C95" s="12" t="s">
        <v>1</v>
      </c>
      <c r="D95" s="12" t="s">
        <v>1</v>
      </c>
      <c r="E95" s="12" t="s">
        <v>1</v>
      </c>
    </row>
    <row r="96" spans="1:16" s="15" customFormat="1" x14ac:dyDescent="0.25">
      <c r="A96" s="157" t="s">
        <v>346</v>
      </c>
      <c r="B96" s="157"/>
      <c r="C96" s="12"/>
      <c r="D96" s="12"/>
      <c r="E96" s="12"/>
    </row>
    <row r="97" spans="1:16" s="15" customFormat="1" x14ac:dyDescent="0.25">
      <c r="A97" s="52"/>
      <c r="B97" s="54" t="s">
        <v>347</v>
      </c>
      <c r="C97" s="16">
        <v>350000</v>
      </c>
      <c r="D97" s="16" t="s">
        <v>1</v>
      </c>
      <c r="E97" s="16">
        <v>380364</v>
      </c>
      <c r="K97" s="15" t="s">
        <v>350</v>
      </c>
    </row>
    <row r="98" spans="1:16" s="15" customFormat="1" x14ac:dyDescent="0.25">
      <c r="A98" s="151" t="s">
        <v>349</v>
      </c>
      <c r="B98" s="151"/>
      <c r="C98" s="16"/>
      <c r="D98" s="16"/>
      <c r="E98" s="16"/>
    </row>
    <row r="99" spans="1:16" s="15" customFormat="1" x14ac:dyDescent="0.25">
      <c r="A99" s="52"/>
      <c r="B99" s="54" t="s">
        <v>348</v>
      </c>
      <c r="C99" s="16">
        <v>1000000</v>
      </c>
      <c r="D99" s="16"/>
      <c r="E99" s="16">
        <v>1080512</v>
      </c>
      <c r="K99" s="15" t="s">
        <v>350</v>
      </c>
    </row>
    <row r="100" spans="1:16" s="15" customFormat="1" x14ac:dyDescent="0.25">
      <c r="A100" s="151" t="s">
        <v>160</v>
      </c>
      <c r="B100" s="151"/>
      <c r="C100" s="12" t="s">
        <v>1</v>
      </c>
      <c r="D100" s="12" t="s">
        <v>1</v>
      </c>
      <c r="E100" s="12" t="s">
        <v>1</v>
      </c>
    </row>
    <row r="101" spans="1:16" s="15" customFormat="1" x14ac:dyDescent="0.25">
      <c r="A101" s="54"/>
      <c r="B101" s="54" t="s">
        <v>159</v>
      </c>
      <c r="C101" s="12"/>
      <c r="D101" s="12"/>
      <c r="E101" s="12"/>
    </row>
    <row r="102" spans="1:16" s="15" customFormat="1" x14ac:dyDescent="0.25">
      <c r="A102" s="54"/>
      <c r="B102" s="14" t="s">
        <v>45</v>
      </c>
      <c r="C102" s="2">
        <v>3000000</v>
      </c>
      <c r="D102" s="54" t="s">
        <v>1</v>
      </c>
      <c r="E102" s="3">
        <v>2305770</v>
      </c>
      <c r="I102" s="31">
        <f>E102/$E$419</f>
        <v>8.321740772886407E-3</v>
      </c>
    </row>
    <row r="103" spans="1:16" s="15" customFormat="1" x14ac:dyDescent="0.25">
      <c r="A103" s="54"/>
      <c r="B103" s="54" t="s">
        <v>161</v>
      </c>
      <c r="C103" s="12"/>
      <c r="D103" s="12"/>
      <c r="E103" s="12"/>
    </row>
    <row r="104" spans="1:16" s="15" customFormat="1" x14ac:dyDescent="0.25">
      <c r="A104" s="54"/>
      <c r="B104" s="14" t="s">
        <v>44</v>
      </c>
      <c r="C104" s="2">
        <v>1000000</v>
      </c>
      <c r="D104" s="54" t="s">
        <v>1</v>
      </c>
      <c r="E104" s="3">
        <v>1011912</v>
      </c>
      <c r="I104" s="31">
        <f>E104/$E$419</f>
        <v>3.652085571836319E-3</v>
      </c>
    </row>
    <row r="105" spans="1:16" s="15" customFormat="1" x14ac:dyDescent="0.25">
      <c r="A105" s="54"/>
      <c r="B105" s="54" t="s">
        <v>292</v>
      </c>
      <c r="C105" s="12"/>
      <c r="D105" s="12"/>
      <c r="E105" s="12"/>
    </row>
    <row r="106" spans="1:16" s="15" customFormat="1" x14ac:dyDescent="0.25">
      <c r="A106" s="54"/>
      <c r="B106" s="14" t="s">
        <v>262</v>
      </c>
      <c r="C106" s="2">
        <v>2500000</v>
      </c>
      <c r="D106" s="54" t="s">
        <v>1</v>
      </c>
      <c r="E106" s="3">
        <v>2341695</v>
      </c>
      <c r="I106" s="31">
        <f>E106/$E$419</f>
        <v>8.451397476402344E-3</v>
      </c>
      <c r="O106" s="61">
        <v>2341695</v>
      </c>
      <c r="P106" s="61"/>
    </row>
    <row r="107" spans="1:16" s="15" customFormat="1" x14ac:dyDescent="0.25">
      <c r="A107" s="156" t="s">
        <v>162</v>
      </c>
      <c r="B107" s="156"/>
      <c r="C107" s="12"/>
      <c r="D107" s="12"/>
      <c r="E107" s="12"/>
    </row>
    <row r="108" spans="1:16" s="15" customFormat="1" x14ac:dyDescent="0.25">
      <c r="A108" s="54"/>
      <c r="B108" s="54" t="s">
        <v>159</v>
      </c>
      <c r="C108" s="12"/>
      <c r="D108" s="12"/>
      <c r="E108" s="12"/>
    </row>
    <row r="109" spans="1:16" s="15" customFormat="1" ht="15" customHeight="1" x14ac:dyDescent="0.25">
      <c r="A109" s="14"/>
      <c r="B109" s="14" t="s">
        <v>43</v>
      </c>
      <c r="C109" s="74">
        <v>305000</v>
      </c>
      <c r="D109" s="54" t="s">
        <v>1</v>
      </c>
      <c r="E109" s="3">
        <v>291842</v>
      </c>
      <c r="I109" s="31">
        <f>E109/$E$419</f>
        <v>1.0532852238691261E-3</v>
      </c>
    </row>
    <row r="110" spans="1:16" s="15" customFormat="1" x14ac:dyDescent="0.25">
      <c r="B110" s="14" t="s">
        <v>476</v>
      </c>
      <c r="C110" s="14"/>
    </row>
    <row r="111" spans="1:16" s="82" customFormat="1" x14ac:dyDescent="0.25">
      <c r="A111" s="15"/>
      <c r="B111" s="14" t="s">
        <v>475</v>
      </c>
      <c r="C111" s="74">
        <v>1220000</v>
      </c>
      <c r="D111" s="15" t="s">
        <v>1</v>
      </c>
      <c r="E111" s="3">
        <v>12</v>
      </c>
      <c r="F111" s="15"/>
      <c r="G111" s="15"/>
      <c r="H111" s="15"/>
      <c r="I111" s="84">
        <f>E111/$E$419</f>
        <v>4.3309128523069032E-8</v>
      </c>
    </row>
    <row r="112" spans="1:16" s="15" customFormat="1" x14ac:dyDescent="0.25">
      <c r="A112" s="54" t="s">
        <v>1</v>
      </c>
      <c r="B112" s="30"/>
      <c r="C112" s="30"/>
      <c r="D112" s="54" t="s">
        <v>1</v>
      </c>
      <c r="E112" s="4">
        <f>SUM(E97:E111)</f>
        <v>7412107</v>
      </c>
      <c r="I112" s="31">
        <f>E112/$E$419</f>
        <v>2.6750991224144968E-2</v>
      </c>
      <c r="J112" s="15">
        <v>2.7</v>
      </c>
    </row>
    <row r="113" spans="1:18" s="15" customFormat="1" x14ac:dyDescent="0.25">
      <c r="A113" s="150" t="s">
        <v>351</v>
      </c>
      <c r="B113" s="150"/>
      <c r="C113" s="12" t="s">
        <v>1</v>
      </c>
      <c r="D113" s="12" t="s">
        <v>1</v>
      </c>
      <c r="E113" s="12" t="s">
        <v>1</v>
      </c>
    </row>
    <row r="114" spans="1:18" s="15" customFormat="1" x14ac:dyDescent="0.25">
      <c r="A114" s="156" t="s">
        <v>163</v>
      </c>
      <c r="B114" s="156"/>
      <c r="C114" s="12"/>
      <c r="D114" s="12"/>
      <c r="E114" s="12"/>
    </row>
    <row r="115" spans="1:18" s="15" customFormat="1" x14ac:dyDescent="0.25">
      <c r="A115" s="52"/>
      <c r="B115" s="67" t="s">
        <v>164</v>
      </c>
      <c r="C115" s="67"/>
      <c r="D115" s="12"/>
      <c r="E115" s="12"/>
    </row>
    <row r="116" spans="1:18" s="15" customFormat="1" x14ac:dyDescent="0.25">
      <c r="A116" s="52"/>
      <c r="B116" s="67" t="s">
        <v>6</v>
      </c>
      <c r="C116" s="2">
        <v>1000000</v>
      </c>
      <c r="D116" s="54" t="s">
        <v>1</v>
      </c>
      <c r="E116" s="3">
        <v>928720</v>
      </c>
      <c r="I116" s="31">
        <f>E116/$E$419</f>
        <v>3.3518378201620558E-3</v>
      </c>
    </row>
    <row r="117" spans="1:18" s="15" customFormat="1" ht="15" customHeight="1" x14ac:dyDescent="0.25">
      <c r="A117" s="156" t="s">
        <v>165</v>
      </c>
      <c r="B117" s="156"/>
      <c r="C117" s="12"/>
      <c r="D117" s="12"/>
      <c r="E117" s="12"/>
    </row>
    <row r="118" spans="1:18" s="15" customFormat="1" x14ac:dyDescent="0.25">
      <c r="A118" s="52"/>
      <c r="B118" s="54" t="s">
        <v>327</v>
      </c>
      <c r="C118" s="12"/>
      <c r="D118" s="12"/>
      <c r="E118" s="12"/>
    </row>
    <row r="119" spans="1:18" s="82" customFormat="1" x14ac:dyDescent="0.25">
      <c r="A119" s="52"/>
      <c r="B119" s="54" t="s">
        <v>46</v>
      </c>
      <c r="C119" s="2">
        <v>1500000</v>
      </c>
      <c r="D119" s="54" t="s">
        <v>1</v>
      </c>
      <c r="E119" s="3">
        <v>1197177</v>
      </c>
      <c r="F119" s="15"/>
      <c r="G119" s="15"/>
      <c r="H119" s="15"/>
      <c r="I119" s="84">
        <f>E119/$E$419</f>
        <v>4.3207243798218508E-3</v>
      </c>
    </row>
    <row r="120" spans="1:18" s="15" customFormat="1" x14ac:dyDescent="0.25">
      <c r="A120" s="156" t="s">
        <v>166</v>
      </c>
      <c r="B120" s="156"/>
      <c r="C120" s="12"/>
      <c r="D120" s="12"/>
      <c r="E120" s="12"/>
    </row>
    <row r="121" spans="1:18" s="15" customFormat="1" x14ac:dyDescent="0.25">
      <c r="A121" s="52"/>
      <c r="B121" s="54" t="s">
        <v>167</v>
      </c>
      <c r="C121" s="12"/>
      <c r="D121" s="12"/>
      <c r="E121" s="12"/>
    </row>
    <row r="122" spans="1:18" s="15" customFormat="1" x14ac:dyDescent="0.25">
      <c r="A122" s="14"/>
      <c r="B122" s="14" t="s">
        <v>47</v>
      </c>
      <c r="C122" s="2">
        <v>2500000</v>
      </c>
      <c r="D122" s="54" t="s">
        <v>1</v>
      </c>
      <c r="E122" s="3">
        <v>1879139</v>
      </c>
      <c r="I122" s="31">
        <f>E122/$E$419</f>
        <v>6.7819893719759513E-3</v>
      </c>
    </row>
    <row r="123" spans="1:18" s="15" customFormat="1" x14ac:dyDescent="0.25">
      <c r="A123" s="156" t="s">
        <v>49</v>
      </c>
      <c r="B123" s="156"/>
    </row>
    <row r="124" spans="1:18" s="15" customFormat="1" x14ac:dyDescent="0.25">
      <c r="A124" s="14"/>
      <c r="B124" s="14" t="s">
        <v>168</v>
      </c>
      <c r="C124" s="12"/>
      <c r="D124" s="12" t="s">
        <v>1</v>
      </c>
      <c r="E124" s="12" t="s">
        <v>1</v>
      </c>
    </row>
    <row r="125" spans="1:18" s="15" customFormat="1" x14ac:dyDescent="0.25">
      <c r="A125" s="14"/>
      <c r="B125" s="14" t="s">
        <v>50</v>
      </c>
      <c r="C125" s="2">
        <v>6160000</v>
      </c>
      <c r="D125" s="54" t="s">
        <v>1</v>
      </c>
      <c r="E125" s="3">
        <v>4652934</v>
      </c>
      <c r="I125" s="31">
        <f>E125/$E$419</f>
        <v>1.6792876384613142E-2</v>
      </c>
      <c r="Q125" s="15">
        <v>4652934</v>
      </c>
      <c r="R125" s="61"/>
    </row>
    <row r="126" spans="1:18" s="15" customFormat="1" x14ac:dyDescent="0.25">
      <c r="A126" s="151" t="s">
        <v>303</v>
      </c>
      <c r="B126" s="151"/>
      <c r="C126" s="2"/>
      <c r="D126" s="54"/>
      <c r="E126" s="3"/>
      <c r="I126" s="31"/>
    </row>
    <row r="127" spans="1:18" s="15" customFormat="1" x14ac:dyDescent="0.25">
      <c r="A127" s="54"/>
      <c r="B127" s="14" t="s">
        <v>304</v>
      </c>
      <c r="C127" s="2"/>
      <c r="D127" s="54"/>
      <c r="E127" s="3"/>
      <c r="I127" s="31"/>
    </row>
    <row r="128" spans="1:18" s="15" customFormat="1" x14ac:dyDescent="0.25">
      <c r="A128" s="54"/>
      <c r="B128" s="54" t="s">
        <v>457</v>
      </c>
      <c r="C128" s="2">
        <v>500000</v>
      </c>
      <c r="D128" s="54" t="s">
        <v>1</v>
      </c>
      <c r="E128" s="3">
        <v>493555</v>
      </c>
      <c r="I128" s="31"/>
    </row>
    <row r="129" spans="1:18" s="15" customFormat="1" x14ac:dyDescent="0.25">
      <c r="A129" s="151" t="s">
        <v>169</v>
      </c>
      <c r="B129" s="151"/>
      <c r="C129" s="12" t="s">
        <v>1</v>
      </c>
      <c r="D129" s="12" t="s">
        <v>1</v>
      </c>
      <c r="E129" s="12" t="s">
        <v>1</v>
      </c>
    </row>
    <row r="130" spans="1:18" s="15" customFormat="1" x14ac:dyDescent="0.25">
      <c r="A130" s="14"/>
      <c r="B130" s="14" t="s">
        <v>170</v>
      </c>
    </row>
    <row r="131" spans="1:18" s="15" customFormat="1" x14ac:dyDescent="0.25">
      <c r="A131" s="14"/>
      <c r="B131" s="14" t="s">
        <v>48</v>
      </c>
      <c r="C131" s="2">
        <v>3500000</v>
      </c>
      <c r="D131" s="54" t="s">
        <v>1</v>
      </c>
      <c r="E131" s="3">
        <v>2678905</v>
      </c>
      <c r="I131" s="31">
        <f>E131/$E$419</f>
        <v>9.668420078841021E-3</v>
      </c>
    </row>
    <row r="132" spans="1:18" s="15" customFormat="1" x14ac:dyDescent="0.25">
      <c r="A132" s="54" t="s">
        <v>1</v>
      </c>
      <c r="B132" s="54" t="s">
        <v>1</v>
      </c>
      <c r="C132" s="54" t="s">
        <v>1</v>
      </c>
      <c r="D132" s="54" t="s">
        <v>1</v>
      </c>
      <c r="E132" s="4">
        <f>SUM(E116:E131)</f>
        <v>11830430</v>
      </c>
      <c r="I132" s="31">
        <f>E132/$E$419</f>
        <v>4.2697134446097629E-2</v>
      </c>
      <c r="J132" s="15">
        <v>4.3</v>
      </c>
    </row>
    <row r="133" spans="1:18" s="15" customFormat="1" x14ac:dyDescent="0.25">
      <c r="A133" s="150" t="s">
        <v>380</v>
      </c>
      <c r="B133" s="150"/>
      <c r="C133" s="12" t="s">
        <v>1</v>
      </c>
      <c r="D133" s="12" t="s">
        <v>1</v>
      </c>
      <c r="E133" s="12" t="s">
        <v>1</v>
      </c>
    </row>
    <row r="134" spans="1:18" s="15" customFormat="1" x14ac:dyDescent="0.25">
      <c r="A134" s="151" t="s">
        <v>51</v>
      </c>
      <c r="B134" s="151"/>
      <c r="C134" s="12" t="s">
        <v>1</v>
      </c>
      <c r="D134" s="12" t="s">
        <v>1</v>
      </c>
      <c r="E134" s="12" t="s">
        <v>1</v>
      </c>
    </row>
    <row r="135" spans="1:18" s="15" customFormat="1" x14ac:dyDescent="0.25">
      <c r="A135" s="54"/>
      <c r="B135" s="67" t="s">
        <v>171</v>
      </c>
      <c r="C135" s="67"/>
      <c r="D135" s="12"/>
      <c r="E135" s="12"/>
    </row>
    <row r="136" spans="1:18" s="15" customFormat="1" x14ac:dyDescent="0.25">
      <c r="A136" s="54"/>
      <c r="B136" s="14" t="s">
        <v>52</v>
      </c>
      <c r="C136" s="2">
        <v>1000000</v>
      </c>
      <c r="D136" s="54" t="s">
        <v>1</v>
      </c>
      <c r="E136" s="3">
        <v>743404</v>
      </c>
      <c r="I136" s="31">
        <f>E136/$E$419</f>
        <v>2.683014948380301E-3</v>
      </c>
    </row>
    <row r="137" spans="1:18" s="15" customFormat="1" x14ac:dyDescent="0.25">
      <c r="A137" s="54"/>
      <c r="B137" s="14" t="s">
        <v>172</v>
      </c>
      <c r="C137" s="14"/>
      <c r="D137" s="12"/>
      <c r="E137" s="12"/>
    </row>
    <row r="138" spans="1:18" s="15" customFormat="1" x14ac:dyDescent="0.25">
      <c r="A138" s="54"/>
      <c r="B138" s="14" t="s">
        <v>29</v>
      </c>
      <c r="C138" s="2">
        <v>3575000</v>
      </c>
      <c r="D138" s="54" t="s">
        <v>1</v>
      </c>
      <c r="E138" s="3">
        <v>2707964</v>
      </c>
      <c r="I138" s="31">
        <f>E138/$E$419</f>
        <v>9.7732967426536754E-3</v>
      </c>
      <c r="Q138" s="15">
        <v>2707964</v>
      </c>
      <c r="R138" s="61"/>
    </row>
    <row r="139" spans="1:18" s="15" customFormat="1" x14ac:dyDescent="0.25">
      <c r="A139" s="54" t="s">
        <v>1</v>
      </c>
      <c r="B139" s="54" t="s">
        <v>1</v>
      </c>
      <c r="C139" s="54" t="s">
        <v>1</v>
      </c>
      <c r="D139" s="54" t="s">
        <v>1</v>
      </c>
      <c r="E139" s="4">
        <f>SUM(E135:E138)</f>
        <v>3451368</v>
      </c>
      <c r="I139" s="97">
        <f>E139/$E$419</f>
        <v>1.2456311691033976E-2</v>
      </c>
      <c r="J139" s="15">
        <v>1.2</v>
      </c>
    </row>
    <row r="140" spans="1:18" s="15" customFormat="1" x14ac:dyDescent="0.25">
      <c r="A140" s="150" t="s">
        <v>305</v>
      </c>
      <c r="B140" s="150"/>
      <c r="C140" s="12" t="s">
        <v>1</v>
      </c>
      <c r="D140" s="12" t="s">
        <v>1</v>
      </c>
      <c r="E140" s="12" t="s">
        <v>1</v>
      </c>
    </row>
    <row r="141" spans="1:18" s="15" customFormat="1" x14ac:dyDescent="0.25">
      <c r="A141" s="151" t="s">
        <v>320</v>
      </c>
      <c r="B141" s="151"/>
      <c r="C141" s="12" t="s">
        <v>1</v>
      </c>
      <c r="D141" s="12" t="s">
        <v>1</v>
      </c>
      <c r="E141" s="12" t="s">
        <v>1</v>
      </c>
    </row>
    <row r="142" spans="1:18" s="15" customFormat="1" x14ac:dyDescent="0.25">
      <c r="A142" s="54"/>
      <c r="B142" s="54" t="s">
        <v>263</v>
      </c>
      <c r="C142" s="12"/>
      <c r="D142" s="12"/>
      <c r="E142" s="12"/>
    </row>
    <row r="143" spans="1:18" s="15" customFormat="1" x14ac:dyDescent="0.25">
      <c r="A143" s="54"/>
      <c r="B143" s="14" t="s">
        <v>280</v>
      </c>
      <c r="C143" s="2">
        <v>9075000</v>
      </c>
      <c r="D143" s="54" t="s">
        <v>1</v>
      </c>
      <c r="E143" s="75">
        <v>8402816</v>
      </c>
      <c r="I143" s="31">
        <f>E143/$E$419</f>
        <v>3.0326553174975068E-2</v>
      </c>
      <c r="J143" s="15">
        <v>3</v>
      </c>
      <c r="O143" s="61">
        <v>8402816</v>
      </c>
    </row>
    <row r="144" spans="1:18" s="15" customFormat="1" x14ac:dyDescent="0.25">
      <c r="A144" s="54"/>
      <c r="B144" s="14"/>
      <c r="C144" s="2"/>
      <c r="D144" s="54"/>
      <c r="E144" s="76"/>
      <c r="I144" s="31"/>
    </row>
    <row r="145" spans="1:18" s="15" customFormat="1" x14ac:dyDescent="0.25">
      <c r="A145" s="150" t="s">
        <v>352</v>
      </c>
      <c r="B145" s="150"/>
      <c r="C145" s="12" t="s">
        <v>1</v>
      </c>
      <c r="D145" s="12" t="s">
        <v>1</v>
      </c>
      <c r="E145" s="12" t="s">
        <v>1</v>
      </c>
    </row>
    <row r="146" spans="1:18" s="15" customFormat="1" x14ac:dyDescent="0.25">
      <c r="A146" s="151" t="s">
        <v>173</v>
      </c>
      <c r="B146" s="151"/>
      <c r="C146" s="12" t="s">
        <v>1</v>
      </c>
      <c r="D146" s="12" t="s">
        <v>1</v>
      </c>
      <c r="E146" s="12" t="s">
        <v>1</v>
      </c>
    </row>
    <row r="147" spans="1:18" s="15" customFormat="1" x14ac:dyDescent="0.25">
      <c r="A147" s="54"/>
      <c r="B147" s="54" t="s">
        <v>174</v>
      </c>
      <c r="C147" s="12"/>
      <c r="D147" s="12"/>
      <c r="E147" s="12"/>
    </row>
    <row r="148" spans="1:18" s="15" customFormat="1" x14ac:dyDescent="0.25">
      <c r="A148" s="54"/>
      <c r="B148" s="14" t="s">
        <v>264</v>
      </c>
      <c r="C148" s="77">
        <v>770000</v>
      </c>
      <c r="D148" s="72" t="s">
        <v>1</v>
      </c>
      <c r="E148" s="78">
        <v>742933</v>
      </c>
      <c r="I148" s="31">
        <f>E148/$E$419</f>
        <v>2.6813150650857702E-3</v>
      </c>
      <c r="O148" s="61">
        <v>742933</v>
      </c>
    </row>
    <row r="149" spans="1:18" s="15" customFormat="1" x14ac:dyDescent="0.25">
      <c r="A149" s="54"/>
      <c r="B149" s="54" t="s">
        <v>286</v>
      </c>
      <c r="C149" s="12"/>
      <c r="D149" s="12"/>
      <c r="E149" s="12"/>
    </row>
    <row r="150" spans="1:18" s="15" customFormat="1" x14ac:dyDescent="0.25">
      <c r="A150" s="54"/>
      <c r="B150" s="14" t="s">
        <v>287</v>
      </c>
      <c r="C150" s="2">
        <v>480000</v>
      </c>
      <c r="D150" s="54" t="s">
        <v>1</v>
      </c>
      <c r="E150" s="3">
        <v>459431</v>
      </c>
      <c r="I150" s="31">
        <f>E150/$E$419</f>
        <v>1.6581296855401773E-3</v>
      </c>
      <c r="O150" s="61">
        <v>459431</v>
      </c>
    </row>
    <row r="151" spans="1:18" s="15" customFormat="1" x14ac:dyDescent="0.25">
      <c r="A151" s="54"/>
      <c r="B151" s="14" t="s">
        <v>288</v>
      </c>
      <c r="C151" s="2">
        <v>1000000</v>
      </c>
      <c r="D151" s="54" t="s">
        <v>1</v>
      </c>
      <c r="E151" s="3">
        <v>945202</v>
      </c>
      <c r="I151" s="31">
        <f>E151/$E$419</f>
        <v>3.411322908188491E-3</v>
      </c>
      <c r="O151" s="61">
        <v>945202</v>
      </c>
    </row>
    <row r="152" spans="1:18" s="15" customFormat="1" x14ac:dyDescent="0.25">
      <c r="A152" s="54" t="s">
        <v>1</v>
      </c>
      <c r="B152" s="54" t="s">
        <v>1</v>
      </c>
      <c r="C152" s="54" t="s">
        <v>1</v>
      </c>
      <c r="D152" s="54" t="s">
        <v>1</v>
      </c>
      <c r="E152" s="4">
        <f>SUM(E148:E151)</f>
        <v>2147566</v>
      </c>
      <c r="I152" s="31">
        <f>E152/$E$419</f>
        <v>7.7507676588144392E-3</v>
      </c>
      <c r="J152" s="15">
        <v>0.8</v>
      </c>
    </row>
    <row r="153" spans="1:18" s="15" customFormat="1" x14ac:dyDescent="0.25">
      <c r="A153" s="150" t="s">
        <v>321</v>
      </c>
      <c r="B153" s="150"/>
      <c r="C153" s="12" t="s">
        <v>1</v>
      </c>
      <c r="D153" s="12" t="s">
        <v>1</v>
      </c>
      <c r="E153" s="12" t="s">
        <v>1</v>
      </c>
    </row>
    <row r="154" spans="1:18" s="15" customFormat="1" x14ac:dyDescent="0.25">
      <c r="A154" s="151" t="s">
        <v>265</v>
      </c>
      <c r="B154" s="151"/>
      <c r="C154" s="12" t="s">
        <v>1</v>
      </c>
      <c r="D154" s="12" t="s">
        <v>1</v>
      </c>
      <c r="E154" s="12" t="s">
        <v>1</v>
      </c>
    </row>
    <row r="155" spans="1:18" s="15" customFormat="1" x14ac:dyDescent="0.25">
      <c r="A155" s="54"/>
      <c r="B155" s="54" t="s">
        <v>175</v>
      </c>
      <c r="C155" s="12"/>
      <c r="D155" s="12"/>
      <c r="E155" s="12"/>
    </row>
    <row r="156" spans="1:18" s="15" customFormat="1" x14ac:dyDescent="0.25">
      <c r="A156" s="54"/>
      <c r="B156" s="14" t="s">
        <v>53</v>
      </c>
      <c r="C156" s="5">
        <v>5500000</v>
      </c>
      <c r="D156" s="54" t="s">
        <v>1</v>
      </c>
      <c r="E156" s="75">
        <v>3599937</v>
      </c>
      <c r="I156" s="31">
        <f>E156/$E$419</f>
        <v>1.2992511183995963E-2</v>
      </c>
      <c r="J156" s="15">
        <v>1.3</v>
      </c>
      <c r="Q156" s="61">
        <v>3599937</v>
      </c>
      <c r="R156" s="61"/>
    </row>
    <row r="157" spans="1:18" s="15" customFormat="1" x14ac:dyDescent="0.25">
      <c r="A157" s="54"/>
      <c r="B157" s="14"/>
      <c r="C157" s="5"/>
      <c r="D157" s="54"/>
      <c r="E157" s="73"/>
      <c r="I157" s="31"/>
    </row>
    <row r="158" spans="1:18" s="15" customFormat="1" x14ac:dyDescent="0.25">
      <c r="A158" s="150" t="s">
        <v>306</v>
      </c>
      <c r="B158" s="150"/>
      <c r="C158" s="5"/>
      <c r="D158" s="54"/>
      <c r="E158" s="73"/>
      <c r="I158" s="31"/>
    </row>
    <row r="159" spans="1:18" s="15" customFormat="1" x14ac:dyDescent="0.25">
      <c r="A159" s="151" t="s">
        <v>311</v>
      </c>
      <c r="B159" s="151"/>
      <c r="C159" s="5"/>
      <c r="D159" s="54"/>
      <c r="E159" s="73"/>
      <c r="I159" s="31"/>
    </row>
    <row r="160" spans="1:18" s="15" customFormat="1" x14ac:dyDescent="0.25">
      <c r="A160" s="54"/>
      <c r="B160" s="14" t="s">
        <v>312</v>
      </c>
      <c r="C160" s="5"/>
      <c r="D160" s="54"/>
      <c r="E160" s="73"/>
      <c r="I160" s="31"/>
    </row>
    <row r="161" spans="1:10" s="15" customFormat="1" x14ac:dyDescent="0.25">
      <c r="B161" s="14" t="s">
        <v>313</v>
      </c>
      <c r="C161" s="2">
        <v>500000</v>
      </c>
      <c r="D161" s="15" t="s">
        <v>1</v>
      </c>
      <c r="E161" s="75">
        <v>504683</v>
      </c>
      <c r="I161" s="31">
        <f>E161/$E$419</f>
        <v>1.8214484092006706E-3</v>
      </c>
      <c r="J161" s="15">
        <v>0.2</v>
      </c>
    </row>
    <row r="162" spans="1:10" s="15" customFormat="1" x14ac:dyDescent="0.25"/>
    <row r="163" spans="1:10" s="15" customFormat="1" x14ac:dyDescent="0.25">
      <c r="A163" s="150" t="s">
        <v>54</v>
      </c>
      <c r="B163" s="150"/>
      <c r="C163" s="12" t="s">
        <v>1</v>
      </c>
      <c r="D163" s="12" t="s">
        <v>1</v>
      </c>
      <c r="E163" s="12" t="s">
        <v>1</v>
      </c>
    </row>
    <row r="164" spans="1:10" s="15" customFormat="1" x14ac:dyDescent="0.25">
      <c r="A164" s="151" t="s">
        <v>55</v>
      </c>
      <c r="B164" s="151"/>
      <c r="C164" s="12" t="s">
        <v>1</v>
      </c>
      <c r="D164" s="12" t="s">
        <v>1</v>
      </c>
      <c r="E164" s="12" t="s">
        <v>1</v>
      </c>
    </row>
    <row r="165" spans="1:10" s="15" customFormat="1" x14ac:dyDescent="0.25">
      <c r="A165" s="54"/>
      <c r="B165" s="54" t="s">
        <v>176</v>
      </c>
      <c r="C165" s="12"/>
      <c r="D165" s="12"/>
      <c r="E165" s="12"/>
    </row>
    <row r="166" spans="1:10" s="15" customFormat="1" x14ac:dyDescent="0.25">
      <c r="A166" s="54"/>
      <c r="B166" s="14" t="s">
        <v>45</v>
      </c>
      <c r="C166" s="5">
        <v>1250000</v>
      </c>
      <c r="D166" s="54" t="s">
        <v>1</v>
      </c>
      <c r="E166" s="75">
        <v>979943</v>
      </c>
      <c r="I166" s="31">
        <f>E166/$E$419</f>
        <v>3.5367064443568197E-3</v>
      </c>
      <c r="J166" s="15">
        <v>0.4</v>
      </c>
    </row>
    <row r="167" spans="1:10" s="15" customFormat="1" x14ac:dyDescent="0.25"/>
    <row r="168" spans="1:10" s="15" customFormat="1" x14ac:dyDescent="0.25">
      <c r="A168" s="150" t="s">
        <v>56</v>
      </c>
      <c r="B168" s="150"/>
      <c r="C168" s="12" t="s">
        <v>1</v>
      </c>
      <c r="D168" s="12" t="s">
        <v>1</v>
      </c>
      <c r="E168" s="12" t="s">
        <v>1</v>
      </c>
    </row>
    <row r="169" spans="1:10" s="15" customFormat="1" x14ac:dyDescent="0.25">
      <c r="A169" s="151" t="s">
        <v>57</v>
      </c>
      <c r="B169" s="151"/>
      <c r="C169" s="12" t="s">
        <v>1</v>
      </c>
      <c r="D169" s="12" t="s">
        <v>1</v>
      </c>
      <c r="E169" s="12" t="s">
        <v>1</v>
      </c>
    </row>
    <row r="170" spans="1:10" s="15" customFormat="1" x14ac:dyDescent="0.25">
      <c r="A170" s="54"/>
      <c r="B170" s="54" t="s">
        <v>177</v>
      </c>
      <c r="C170" s="12"/>
      <c r="D170" s="12"/>
      <c r="E170" s="12"/>
    </row>
    <row r="171" spans="1:10" s="15" customFormat="1" x14ac:dyDescent="0.25">
      <c r="A171" s="54"/>
      <c r="B171" s="14" t="s">
        <v>58</v>
      </c>
      <c r="C171" s="5">
        <v>1435000</v>
      </c>
      <c r="D171" s="54" t="s">
        <v>1</v>
      </c>
      <c r="E171" s="75">
        <v>1196630</v>
      </c>
      <c r="I171" s="31">
        <f>E171/$E$419</f>
        <v>4.3187502053800078E-3</v>
      </c>
      <c r="J171" s="15">
        <v>0.4</v>
      </c>
    </row>
    <row r="172" spans="1:10" s="15" customFormat="1" x14ac:dyDescent="0.25"/>
    <row r="173" spans="1:10" s="15" customFormat="1" x14ac:dyDescent="0.25">
      <c r="A173" s="150" t="s">
        <v>59</v>
      </c>
      <c r="B173" s="150"/>
      <c r="C173" s="12" t="s">
        <v>1</v>
      </c>
      <c r="D173" s="12" t="s">
        <v>1</v>
      </c>
      <c r="E173" s="12" t="s">
        <v>1</v>
      </c>
    </row>
    <row r="174" spans="1:10" s="15" customFormat="1" x14ac:dyDescent="0.25">
      <c r="A174" s="151" t="s">
        <v>266</v>
      </c>
      <c r="B174" s="151"/>
      <c r="C174" s="12" t="s">
        <v>1</v>
      </c>
      <c r="D174" s="12" t="s">
        <v>1</v>
      </c>
      <c r="E174" s="12" t="s">
        <v>1</v>
      </c>
      <c r="I174" s="31"/>
    </row>
    <row r="175" spans="1:10" s="15" customFormat="1" x14ac:dyDescent="0.25">
      <c r="A175" s="155" t="s">
        <v>60</v>
      </c>
      <c r="B175" s="155"/>
      <c r="C175" s="2">
        <v>4055000</v>
      </c>
      <c r="D175" s="54" t="s">
        <v>1</v>
      </c>
      <c r="E175" s="3">
        <v>3593882</v>
      </c>
      <c r="I175" s="31">
        <f>E175/$E$419</f>
        <v>1.2970658119562032E-2</v>
      </c>
    </row>
    <row r="176" spans="1:10" s="15" customFormat="1" x14ac:dyDescent="0.25">
      <c r="A176" s="151" t="s">
        <v>61</v>
      </c>
      <c r="B176" s="151"/>
      <c r="C176" s="12" t="s">
        <v>1</v>
      </c>
      <c r="D176" s="12" t="s">
        <v>1</v>
      </c>
      <c r="E176" s="12" t="s">
        <v>1</v>
      </c>
    </row>
    <row r="177" spans="1:15" s="15" customFormat="1" x14ac:dyDescent="0.25">
      <c r="A177" s="155" t="s">
        <v>62</v>
      </c>
      <c r="B177" s="155"/>
      <c r="C177" s="2">
        <v>1000000</v>
      </c>
      <c r="D177" s="54" t="s">
        <v>1</v>
      </c>
      <c r="E177" s="3">
        <v>898523</v>
      </c>
      <c r="I177" s="31">
        <f>E177/$E$419</f>
        <v>3.2428540073277962E-3</v>
      </c>
    </row>
    <row r="178" spans="1:15" s="15" customFormat="1" x14ac:dyDescent="0.25">
      <c r="A178" s="54" t="s">
        <v>1</v>
      </c>
      <c r="B178" s="54" t="s">
        <v>1</v>
      </c>
      <c r="C178" s="54" t="s">
        <v>1</v>
      </c>
      <c r="D178" s="54" t="s">
        <v>1</v>
      </c>
      <c r="E178" s="4">
        <f>SUM(E175:E177)</f>
        <v>4492405</v>
      </c>
      <c r="I178" s="31">
        <f>E178/$E$419</f>
        <v>1.6213512126889828E-2</v>
      </c>
      <c r="J178" s="15">
        <v>1.6</v>
      </c>
    </row>
    <row r="179" spans="1:15" s="15" customFormat="1" x14ac:dyDescent="0.25">
      <c r="A179" s="150" t="s">
        <v>63</v>
      </c>
      <c r="B179" s="150"/>
      <c r="C179" s="12" t="s">
        <v>1</v>
      </c>
      <c r="D179" s="12" t="s">
        <v>1</v>
      </c>
      <c r="E179" s="12" t="s">
        <v>1</v>
      </c>
    </row>
    <row r="180" spans="1:15" s="15" customFormat="1" x14ac:dyDescent="0.25">
      <c r="A180" s="151" t="s">
        <v>64</v>
      </c>
      <c r="B180" s="151"/>
      <c r="C180" s="12" t="s">
        <v>1</v>
      </c>
      <c r="D180" s="12" t="s">
        <v>1</v>
      </c>
      <c r="E180" s="12" t="s">
        <v>1</v>
      </c>
    </row>
    <row r="181" spans="1:15" s="15" customFormat="1" x14ac:dyDescent="0.25">
      <c r="A181" s="54"/>
      <c r="B181" s="54" t="s">
        <v>178</v>
      </c>
      <c r="C181" s="12"/>
      <c r="D181" s="12"/>
      <c r="E181" s="12"/>
    </row>
    <row r="182" spans="1:15" s="15" customFormat="1" x14ac:dyDescent="0.25">
      <c r="A182" s="54"/>
      <c r="B182" s="14" t="s">
        <v>65</v>
      </c>
      <c r="C182" s="5">
        <v>65000</v>
      </c>
      <c r="D182" s="54" t="s">
        <v>1</v>
      </c>
      <c r="E182" s="75">
        <v>61452</v>
      </c>
      <c r="I182" s="31">
        <f>E182/$E$419</f>
        <v>2.217860471666365E-4</v>
      </c>
      <c r="J182" s="15">
        <v>0</v>
      </c>
    </row>
    <row r="183" spans="1:15" s="15" customFormat="1" x14ac:dyDescent="0.25">
      <c r="A183" s="79"/>
      <c r="B183" s="79"/>
      <c r="C183" s="5"/>
      <c r="D183" s="54"/>
      <c r="E183" s="73"/>
    </row>
    <row r="184" spans="1:15" s="15" customFormat="1" x14ac:dyDescent="0.25">
      <c r="A184" s="150" t="s">
        <v>360</v>
      </c>
      <c r="B184" s="150"/>
      <c r="C184" s="12" t="s">
        <v>1</v>
      </c>
      <c r="D184" s="12" t="s">
        <v>1</v>
      </c>
      <c r="E184" s="12" t="s">
        <v>1</v>
      </c>
    </row>
    <row r="185" spans="1:15" s="15" customFormat="1" x14ac:dyDescent="0.25">
      <c r="A185" s="157" t="s">
        <v>355</v>
      </c>
      <c r="B185" s="157"/>
      <c r="C185" s="58"/>
      <c r="D185" s="12"/>
      <c r="E185" s="58"/>
    </row>
    <row r="186" spans="1:15" s="15" customFormat="1" x14ac:dyDescent="0.25">
      <c r="A186" s="52"/>
      <c r="B186" s="54" t="s">
        <v>353</v>
      </c>
      <c r="C186" s="58"/>
      <c r="D186" s="12"/>
      <c r="E186" s="58"/>
    </row>
    <row r="187" spans="1:15" s="15" customFormat="1" x14ac:dyDescent="0.25">
      <c r="A187" s="52"/>
      <c r="B187" s="54" t="s">
        <v>356</v>
      </c>
      <c r="C187" s="58">
        <v>1815000</v>
      </c>
      <c r="D187" s="12"/>
      <c r="E187" s="58">
        <v>1790577</v>
      </c>
      <c r="I187" s="31">
        <f>E187/$E$419</f>
        <v>6.4623607852876148E-3</v>
      </c>
    </row>
    <row r="188" spans="1:15" s="15" customFormat="1" x14ac:dyDescent="0.25">
      <c r="A188" s="157" t="s">
        <v>357</v>
      </c>
      <c r="B188" s="157"/>
      <c r="C188" s="58"/>
      <c r="D188" s="12"/>
      <c r="E188" s="58"/>
    </row>
    <row r="189" spans="1:15" s="15" customFormat="1" x14ac:dyDescent="0.25">
      <c r="A189" s="51"/>
      <c r="B189" s="54" t="s">
        <v>358</v>
      </c>
      <c r="C189" s="58"/>
      <c r="D189" s="12"/>
      <c r="E189" s="58"/>
    </row>
    <row r="190" spans="1:15" s="15" customFormat="1" x14ac:dyDescent="0.25">
      <c r="A190" s="52"/>
      <c r="B190" s="54" t="s">
        <v>359</v>
      </c>
      <c r="C190" s="16">
        <v>1690000</v>
      </c>
      <c r="D190" s="12"/>
      <c r="E190" s="58">
        <v>1685131</v>
      </c>
      <c r="I190" s="31">
        <f>E190/$E$419</f>
        <v>6.0817962547673196E-3</v>
      </c>
      <c r="O190" s="61">
        <v>1685131</v>
      </c>
    </row>
    <row r="191" spans="1:15" s="15" customFormat="1" x14ac:dyDescent="0.25">
      <c r="A191" s="157" t="s">
        <v>382</v>
      </c>
      <c r="B191" s="157"/>
      <c r="C191" s="12"/>
      <c r="D191" s="12"/>
      <c r="E191" s="12"/>
    </row>
    <row r="192" spans="1:15" s="15" customFormat="1" x14ac:dyDescent="0.25">
      <c r="A192" s="52"/>
      <c r="B192" s="54" t="s">
        <v>353</v>
      </c>
      <c r="C192" s="12"/>
      <c r="D192" s="12"/>
      <c r="E192" s="12"/>
      <c r="I192" s="31">
        <f>E192/$E$419</f>
        <v>0</v>
      </c>
    </row>
    <row r="193" spans="1:17" s="15" customFormat="1" x14ac:dyDescent="0.25">
      <c r="A193" s="52"/>
      <c r="B193" s="54" t="s">
        <v>354</v>
      </c>
      <c r="C193" s="58">
        <v>300000</v>
      </c>
      <c r="D193" s="12"/>
      <c r="E193" s="58">
        <v>299975</v>
      </c>
    </row>
    <row r="194" spans="1:17" s="15" customFormat="1" x14ac:dyDescent="0.25">
      <c r="A194" s="151" t="s">
        <v>66</v>
      </c>
      <c r="B194" s="151"/>
      <c r="C194" s="12" t="s">
        <v>1</v>
      </c>
      <c r="D194" s="12" t="s">
        <v>1</v>
      </c>
      <c r="E194" s="12" t="s">
        <v>1</v>
      </c>
      <c r="I194" s="31"/>
    </row>
    <row r="195" spans="1:17" s="15" customFormat="1" x14ac:dyDescent="0.25">
      <c r="A195" s="54"/>
      <c r="B195" s="14" t="s">
        <v>331</v>
      </c>
      <c r="C195" s="2">
        <v>6000000</v>
      </c>
      <c r="D195" s="54" t="s">
        <v>1</v>
      </c>
      <c r="E195" s="3">
        <v>381437</v>
      </c>
      <c r="I195" s="31">
        <f>E195/$E$419</f>
        <v>1.3766420047044902E-3</v>
      </c>
    </row>
    <row r="196" spans="1:17" s="15" customFormat="1" x14ac:dyDescent="0.25">
      <c r="A196" s="54"/>
      <c r="B196" s="14" t="s">
        <v>332</v>
      </c>
      <c r="C196" s="2">
        <v>115000000</v>
      </c>
      <c r="D196" s="54" t="s">
        <v>1</v>
      </c>
      <c r="E196" s="3">
        <v>6427638</v>
      </c>
      <c r="I196" s="31">
        <f>E196/$E$419</f>
        <v>2.3197950020146865E-2</v>
      </c>
    </row>
    <row r="197" spans="1:17" s="15" customFormat="1" x14ac:dyDescent="0.25">
      <c r="A197" s="151" t="s">
        <v>179</v>
      </c>
      <c r="B197" s="151"/>
      <c r="C197" s="12" t="s">
        <v>1</v>
      </c>
      <c r="D197" s="12" t="s">
        <v>1</v>
      </c>
      <c r="E197" s="12" t="s">
        <v>1</v>
      </c>
    </row>
    <row r="198" spans="1:17" s="15" customFormat="1" x14ac:dyDescent="0.25">
      <c r="A198" s="54"/>
      <c r="B198" s="14" t="s">
        <v>332</v>
      </c>
      <c r="C198" s="2">
        <v>50000000</v>
      </c>
      <c r="D198" s="54" t="s">
        <v>1</v>
      </c>
      <c r="E198" s="3">
        <v>2649425</v>
      </c>
      <c r="I198" s="31">
        <f>E198/$E$419</f>
        <v>9.5620239864360138E-3</v>
      </c>
    </row>
    <row r="199" spans="1:17" s="15" customFormat="1" x14ac:dyDescent="0.25">
      <c r="A199" s="151" t="s">
        <v>67</v>
      </c>
      <c r="B199" s="151"/>
      <c r="C199" s="12" t="s">
        <v>1</v>
      </c>
      <c r="D199" s="12" t="s">
        <v>1</v>
      </c>
      <c r="E199" s="12" t="s">
        <v>1</v>
      </c>
    </row>
    <row r="200" spans="1:17" s="15" customFormat="1" x14ac:dyDescent="0.25">
      <c r="A200" s="54"/>
      <c r="B200" s="67" t="s">
        <v>180</v>
      </c>
      <c r="C200" s="67"/>
      <c r="D200" s="12"/>
      <c r="E200" s="12"/>
    </row>
    <row r="201" spans="1:17" s="15" customFormat="1" x14ac:dyDescent="0.25">
      <c r="A201" s="54"/>
      <c r="B201" s="14" t="s">
        <v>68</v>
      </c>
      <c r="C201" s="2">
        <v>550000</v>
      </c>
      <c r="D201" s="54" t="s">
        <v>1</v>
      </c>
      <c r="E201" s="3">
        <v>405731</v>
      </c>
      <c r="I201" s="31">
        <f>E201/$E$419</f>
        <v>1.4643213353994434E-3</v>
      </c>
    </row>
    <row r="202" spans="1:17" s="15" customFormat="1" x14ac:dyDescent="0.25">
      <c r="B202" s="14" t="s">
        <v>69</v>
      </c>
      <c r="C202" s="2">
        <v>920000</v>
      </c>
      <c r="D202" s="54" t="s">
        <v>1</v>
      </c>
      <c r="E202" s="3">
        <v>652784</v>
      </c>
      <c r="I202" s="31">
        <f>E202/$E$419</f>
        <v>2.3559588461502579E-3</v>
      </c>
    </row>
    <row r="203" spans="1:17" s="15" customFormat="1" x14ac:dyDescent="0.25">
      <c r="A203" s="54" t="s">
        <v>1</v>
      </c>
      <c r="B203" s="54" t="s">
        <v>1</v>
      </c>
      <c r="C203" s="54" t="s">
        <v>1</v>
      </c>
      <c r="D203" s="54" t="s">
        <v>1</v>
      </c>
      <c r="E203" s="4">
        <f>SUM(E187:E202)</f>
        <v>14292698</v>
      </c>
      <c r="I203" s="31">
        <f>E203/$E$419</f>
        <v>5.1583691218617639E-2</v>
      </c>
      <c r="J203" s="15">
        <v>5.2</v>
      </c>
    </row>
    <row r="204" spans="1:17" s="15" customFormat="1" x14ac:dyDescent="0.25">
      <c r="A204" s="150" t="s">
        <v>307</v>
      </c>
      <c r="B204" s="150"/>
      <c r="C204" s="12" t="s">
        <v>1</v>
      </c>
      <c r="D204" s="12" t="s">
        <v>1</v>
      </c>
      <c r="E204" s="12" t="s">
        <v>1</v>
      </c>
    </row>
    <row r="205" spans="1:17" s="15" customFormat="1" x14ac:dyDescent="0.25">
      <c r="A205" s="151" t="s">
        <v>181</v>
      </c>
      <c r="B205" s="151"/>
      <c r="C205" s="12" t="s">
        <v>1</v>
      </c>
      <c r="D205" s="12" t="s">
        <v>1</v>
      </c>
      <c r="E205" s="12" t="s">
        <v>1</v>
      </c>
    </row>
    <row r="206" spans="1:17" s="15" customFormat="1" x14ac:dyDescent="0.25">
      <c r="A206" s="54"/>
      <c r="B206" s="54" t="s">
        <v>182</v>
      </c>
      <c r="C206" s="12"/>
      <c r="D206" s="12"/>
      <c r="E206" s="12"/>
    </row>
    <row r="207" spans="1:17" s="15" customFormat="1" x14ac:dyDescent="0.25">
      <c r="A207" s="54"/>
      <c r="B207" s="14" t="s">
        <v>72</v>
      </c>
      <c r="C207" s="2">
        <v>2600000</v>
      </c>
      <c r="D207" s="54" t="s">
        <v>1</v>
      </c>
      <c r="E207" s="3">
        <v>1932831</v>
      </c>
      <c r="I207" s="31">
        <f>E207/$E$419</f>
        <v>6.9757688493643369E-3</v>
      </c>
      <c r="O207" s="61">
        <v>1932831</v>
      </c>
      <c r="Q207" s="3">
        <v>1932831</v>
      </c>
    </row>
    <row r="208" spans="1:17" s="15" customFormat="1" x14ac:dyDescent="0.25">
      <c r="A208" s="151" t="s">
        <v>183</v>
      </c>
      <c r="B208" s="151"/>
      <c r="C208" s="12" t="s">
        <v>1</v>
      </c>
      <c r="D208" s="12" t="s">
        <v>1</v>
      </c>
      <c r="E208" s="12" t="s">
        <v>1</v>
      </c>
    </row>
    <row r="209" spans="1:17" s="15" customFormat="1" x14ac:dyDescent="0.25">
      <c r="A209" s="54"/>
      <c r="B209" s="54" t="s">
        <v>184</v>
      </c>
      <c r="C209" s="12"/>
      <c r="D209" s="12"/>
      <c r="E209" s="12"/>
    </row>
    <row r="210" spans="1:17" s="15" customFormat="1" x14ac:dyDescent="0.25">
      <c r="A210" s="54"/>
      <c r="B210" s="14" t="s">
        <v>70</v>
      </c>
      <c r="C210" s="2">
        <v>1000000</v>
      </c>
      <c r="D210" s="54" t="s">
        <v>1</v>
      </c>
      <c r="E210" s="3">
        <v>1000593</v>
      </c>
      <c r="I210" s="31">
        <f>E210/$E$419</f>
        <v>3.6112342363569341E-3</v>
      </c>
    </row>
    <row r="211" spans="1:17" s="15" customFormat="1" x14ac:dyDescent="0.25">
      <c r="A211" s="54"/>
      <c r="B211" s="14" t="s">
        <v>71</v>
      </c>
      <c r="C211" s="2">
        <v>1000000</v>
      </c>
      <c r="D211" s="54" t="s">
        <v>1</v>
      </c>
      <c r="E211" s="3">
        <v>1003876</v>
      </c>
      <c r="I211" s="31">
        <f>E211/$E$419</f>
        <v>3.6230828921020373E-3</v>
      </c>
    </row>
    <row r="212" spans="1:17" s="15" customFormat="1" x14ac:dyDescent="0.25">
      <c r="A212" s="54" t="s">
        <v>1</v>
      </c>
      <c r="B212" s="54" t="s">
        <v>1</v>
      </c>
      <c r="C212" s="54" t="s">
        <v>1</v>
      </c>
      <c r="D212" s="54" t="s">
        <v>1</v>
      </c>
      <c r="E212" s="4">
        <f>SUM(E207:E211)</f>
        <v>3937300</v>
      </c>
      <c r="I212" s="31">
        <f>E212/$E$419</f>
        <v>1.4210085977823307E-2</v>
      </c>
      <c r="J212" s="15">
        <v>1.4</v>
      </c>
    </row>
    <row r="213" spans="1:17" s="15" customFormat="1" x14ac:dyDescent="0.25">
      <c r="A213" s="150" t="s">
        <v>308</v>
      </c>
      <c r="B213" s="150"/>
      <c r="C213" s="12" t="s">
        <v>1</v>
      </c>
      <c r="D213" s="12" t="s">
        <v>1</v>
      </c>
      <c r="E213" s="12" t="s">
        <v>1</v>
      </c>
    </row>
    <row r="214" spans="1:17" s="15" customFormat="1" x14ac:dyDescent="0.25">
      <c r="A214" s="151" t="s">
        <v>73</v>
      </c>
      <c r="B214" s="151"/>
      <c r="C214" s="12" t="s">
        <v>1</v>
      </c>
      <c r="D214" s="12" t="s">
        <v>1</v>
      </c>
      <c r="E214" s="12" t="s">
        <v>1</v>
      </c>
    </row>
    <row r="215" spans="1:17" s="15" customFormat="1" x14ac:dyDescent="0.25">
      <c r="A215" s="54"/>
      <c r="B215" s="54" t="s">
        <v>185</v>
      </c>
      <c r="C215" s="12"/>
      <c r="D215" s="12"/>
      <c r="E215" s="12"/>
    </row>
    <row r="216" spans="1:17" s="15" customFormat="1" x14ac:dyDescent="0.25">
      <c r="A216" s="54"/>
      <c r="B216" s="14" t="s">
        <v>74</v>
      </c>
      <c r="C216" s="2">
        <v>7100000</v>
      </c>
      <c r="D216" s="54" t="s">
        <v>1</v>
      </c>
      <c r="E216" s="3">
        <v>7153493</v>
      </c>
      <c r="I216" s="31">
        <f>E216/$E$419</f>
        <v>2.5817628977156223E-2</v>
      </c>
      <c r="O216" s="61">
        <v>7153493</v>
      </c>
      <c r="Q216" s="3">
        <v>7153493</v>
      </c>
    </row>
    <row r="217" spans="1:17" s="15" customFormat="1" ht="15" customHeight="1" x14ac:dyDescent="0.25">
      <c r="A217" s="148" t="s">
        <v>186</v>
      </c>
      <c r="B217" s="148"/>
      <c r="C217" s="12"/>
      <c r="D217" s="12"/>
      <c r="E217" s="12"/>
    </row>
    <row r="218" spans="1:17" s="15" customFormat="1" ht="15" customHeight="1" x14ac:dyDescent="0.25">
      <c r="A218" s="55"/>
      <c r="B218" s="54" t="s">
        <v>291</v>
      </c>
      <c r="C218" s="12"/>
      <c r="D218" s="12"/>
      <c r="E218" s="12"/>
    </row>
    <row r="219" spans="1:17" s="15" customFormat="1" x14ac:dyDescent="0.25">
      <c r="A219" s="54"/>
      <c r="B219" s="14" t="s">
        <v>74</v>
      </c>
      <c r="C219" s="2">
        <v>750000</v>
      </c>
      <c r="D219" s="12" t="s">
        <v>1</v>
      </c>
      <c r="E219" s="3">
        <v>755651</v>
      </c>
      <c r="I219" s="31">
        <f>E219/$E$419</f>
        <v>2.7272155231321364E-3</v>
      </c>
    </row>
    <row r="220" spans="1:17" s="15" customFormat="1" x14ac:dyDescent="0.25">
      <c r="A220" s="54" t="s">
        <v>1</v>
      </c>
      <c r="B220" s="54" t="s">
        <v>1</v>
      </c>
      <c r="C220" s="54" t="s">
        <v>1</v>
      </c>
      <c r="D220" s="54" t="s">
        <v>1</v>
      </c>
      <c r="E220" s="4">
        <f>SUM(E216:E219)</f>
        <v>7909144</v>
      </c>
      <c r="I220" s="31">
        <f>E220/$E$419</f>
        <v>2.8544844500288359E-2</v>
      </c>
      <c r="J220" s="15">
        <v>2.9</v>
      </c>
    </row>
    <row r="221" spans="1:17" s="15" customFormat="1" x14ac:dyDescent="0.25">
      <c r="A221" s="150" t="s">
        <v>75</v>
      </c>
      <c r="B221" s="150"/>
      <c r="C221" s="12" t="s">
        <v>1</v>
      </c>
      <c r="D221" s="12" t="s">
        <v>1</v>
      </c>
      <c r="E221" s="12" t="s">
        <v>1</v>
      </c>
    </row>
    <row r="222" spans="1:17" s="15" customFormat="1" x14ac:dyDescent="0.25">
      <c r="A222" s="151" t="s">
        <v>187</v>
      </c>
      <c r="B222" s="151"/>
      <c r="C222" s="12" t="s">
        <v>1</v>
      </c>
      <c r="D222" s="12" t="s">
        <v>1</v>
      </c>
      <c r="E222" s="12" t="s">
        <v>1</v>
      </c>
    </row>
    <row r="223" spans="1:17" s="15" customFormat="1" x14ac:dyDescent="0.25">
      <c r="A223" s="54"/>
      <c r="B223" s="54" t="s">
        <v>283</v>
      </c>
      <c r="C223" s="12"/>
      <c r="D223" s="12"/>
      <c r="E223" s="12"/>
    </row>
    <row r="224" spans="1:17" s="15" customFormat="1" x14ac:dyDescent="0.25">
      <c r="A224" s="54"/>
      <c r="B224" s="14" t="s">
        <v>77</v>
      </c>
      <c r="C224" s="2">
        <v>4000000</v>
      </c>
      <c r="D224" s="54" t="s">
        <v>1</v>
      </c>
      <c r="E224" s="3">
        <v>4479789</v>
      </c>
      <c r="I224" s="31">
        <f>E224/$E$419</f>
        <v>1.6167979796435909E-2</v>
      </c>
      <c r="O224" s="61">
        <v>4479789</v>
      </c>
      <c r="Q224" s="61">
        <v>4479789</v>
      </c>
    </row>
    <row r="225" spans="1:10" s="15" customFormat="1" x14ac:dyDescent="0.25">
      <c r="A225" s="54"/>
      <c r="B225" s="14" t="s">
        <v>188</v>
      </c>
      <c r="C225" s="2"/>
      <c r="D225" s="54"/>
      <c r="E225" s="3"/>
    </row>
    <row r="226" spans="1:10" s="82" customFormat="1" x14ac:dyDescent="0.25">
      <c r="A226" s="54"/>
      <c r="B226" s="14" t="s">
        <v>76</v>
      </c>
      <c r="C226" s="2">
        <v>2950000</v>
      </c>
      <c r="D226" s="54" t="s">
        <v>1</v>
      </c>
      <c r="E226" s="3">
        <v>1124687</v>
      </c>
      <c r="F226" s="15"/>
      <c r="G226" s="15"/>
      <c r="H226" s="15"/>
      <c r="I226" s="84">
        <f>E226/$E$419</f>
        <v>4.0591011526020784E-3</v>
      </c>
    </row>
    <row r="227" spans="1:10" s="82" customFormat="1" x14ac:dyDescent="0.25">
      <c r="A227" s="54"/>
      <c r="B227" s="14" t="s">
        <v>78</v>
      </c>
      <c r="C227" s="2">
        <v>2650000</v>
      </c>
      <c r="D227" s="54" t="s">
        <v>1</v>
      </c>
      <c r="E227" s="3">
        <v>1010313</v>
      </c>
      <c r="F227" s="15"/>
      <c r="G227" s="15"/>
      <c r="H227" s="15"/>
      <c r="I227" s="84">
        <f>E227/$E$419</f>
        <v>3.6463146304606202E-3</v>
      </c>
    </row>
    <row r="228" spans="1:10" s="15" customFormat="1" x14ac:dyDescent="0.25">
      <c r="A228" s="54" t="s">
        <v>1</v>
      </c>
      <c r="B228" s="54" t="s">
        <v>1</v>
      </c>
      <c r="C228" s="54" t="s">
        <v>1</v>
      </c>
      <c r="D228" s="54" t="s">
        <v>1</v>
      </c>
      <c r="E228" s="4">
        <f>SUM(E224:E227)</f>
        <v>6614789</v>
      </c>
      <c r="I228" s="31">
        <f>E228/$E$419</f>
        <v>2.3873395579498607E-2</v>
      </c>
      <c r="J228" s="15">
        <v>2.4</v>
      </c>
    </row>
    <row r="229" spans="1:10" s="15" customFormat="1" x14ac:dyDescent="0.25">
      <c r="A229" s="150" t="s">
        <v>361</v>
      </c>
      <c r="B229" s="150"/>
      <c r="C229" s="12" t="s">
        <v>1</v>
      </c>
      <c r="D229" s="12" t="s">
        <v>1</v>
      </c>
      <c r="E229" s="12" t="s">
        <v>1</v>
      </c>
    </row>
    <row r="230" spans="1:10" s="15" customFormat="1" x14ac:dyDescent="0.25">
      <c r="A230" s="151" t="s">
        <v>79</v>
      </c>
      <c r="B230" s="151"/>
      <c r="C230" s="12" t="s">
        <v>1</v>
      </c>
      <c r="D230" s="12" t="s">
        <v>1</v>
      </c>
      <c r="E230" s="12" t="s">
        <v>1</v>
      </c>
    </row>
    <row r="231" spans="1:10" s="15" customFormat="1" x14ac:dyDescent="0.25">
      <c r="A231" s="54"/>
      <c r="B231" s="14" t="s">
        <v>334</v>
      </c>
      <c r="C231" s="2">
        <v>42000000</v>
      </c>
      <c r="D231" s="54" t="s">
        <v>1</v>
      </c>
      <c r="E231" s="3">
        <v>2834106</v>
      </c>
      <c r="I231" s="31">
        <f>E231/$E$419</f>
        <v>1.0228555083500091E-2</v>
      </c>
    </row>
    <row r="232" spans="1:10" s="15" customFormat="1" x14ac:dyDescent="0.25">
      <c r="A232" s="151" t="s">
        <v>189</v>
      </c>
      <c r="B232" s="151"/>
      <c r="C232" s="2"/>
      <c r="D232" s="54"/>
      <c r="E232" s="3"/>
    </row>
    <row r="233" spans="1:10" s="15" customFormat="1" x14ac:dyDescent="0.25">
      <c r="A233" s="54"/>
      <c r="B233" s="14" t="s">
        <v>334</v>
      </c>
      <c r="C233" s="2">
        <v>120000000</v>
      </c>
      <c r="D233" s="54" t="s">
        <v>1</v>
      </c>
      <c r="E233" s="3">
        <v>6648660</v>
      </c>
      <c r="I233" s="31">
        <f>E233/$E$419</f>
        <v>2.3995639203849013E-2</v>
      </c>
    </row>
    <row r="234" spans="1:10" s="15" customFormat="1" x14ac:dyDescent="0.25">
      <c r="A234" s="151" t="s">
        <v>80</v>
      </c>
      <c r="B234" s="151"/>
      <c r="C234" s="12" t="s">
        <v>1</v>
      </c>
      <c r="D234" s="12" t="s">
        <v>1</v>
      </c>
      <c r="E234" s="12" t="s">
        <v>1</v>
      </c>
    </row>
    <row r="235" spans="1:10" s="15" customFormat="1" x14ac:dyDescent="0.25">
      <c r="A235" s="54"/>
      <c r="B235" s="14" t="s">
        <v>333</v>
      </c>
      <c r="C235" s="2">
        <v>2397090</v>
      </c>
      <c r="D235" s="54" t="s">
        <v>1</v>
      </c>
      <c r="E235" s="3">
        <v>958836</v>
      </c>
      <c r="I235" s="31">
        <f>E235/$E$419</f>
        <v>3.4605292963787847E-3</v>
      </c>
    </row>
    <row r="236" spans="1:10" s="15" customFormat="1" x14ac:dyDescent="0.25">
      <c r="A236" s="54" t="s">
        <v>1</v>
      </c>
      <c r="B236" s="54" t="s">
        <v>1</v>
      </c>
      <c r="C236" s="54" t="s">
        <v>1</v>
      </c>
      <c r="D236" s="54" t="s">
        <v>1</v>
      </c>
      <c r="E236" s="4">
        <f>SUM(E231:E235)</f>
        <v>10441602</v>
      </c>
      <c r="I236" s="31">
        <f>E236/$E$419</f>
        <v>3.7684723583727889E-2</v>
      </c>
      <c r="J236" s="15">
        <v>3.8</v>
      </c>
    </row>
    <row r="237" spans="1:10" s="15" customFormat="1" x14ac:dyDescent="0.25">
      <c r="A237" s="150" t="s">
        <v>362</v>
      </c>
      <c r="B237" s="150"/>
      <c r="C237" s="12" t="s">
        <v>1</v>
      </c>
      <c r="D237" s="12" t="s">
        <v>1</v>
      </c>
      <c r="E237" s="12" t="s">
        <v>1</v>
      </c>
    </row>
    <row r="238" spans="1:10" s="15" customFormat="1" x14ac:dyDescent="0.25">
      <c r="A238" s="151" t="s">
        <v>191</v>
      </c>
      <c r="B238" s="151"/>
      <c r="C238" s="12" t="s">
        <v>1</v>
      </c>
      <c r="D238" s="12" t="s">
        <v>1</v>
      </c>
      <c r="E238" s="12" t="s">
        <v>1</v>
      </c>
    </row>
    <row r="239" spans="1:10" s="15" customFormat="1" x14ac:dyDescent="0.25">
      <c r="A239" s="155" t="s">
        <v>81</v>
      </c>
      <c r="B239" s="155"/>
      <c r="C239" s="2">
        <v>900000</v>
      </c>
      <c r="D239" s="54" t="s">
        <v>1</v>
      </c>
      <c r="E239" s="3">
        <v>623338</v>
      </c>
      <c r="I239" s="31">
        <f>E239/$E$419</f>
        <v>2.2496854629427336E-3</v>
      </c>
    </row>
    <row r="240" spans="1:10" s="15" customFormat="1" x14ac:dyDescent="0.25">
      <c r="A240" s="151" t="s">
        <v>82</v>
      </c>
      <c r="B240" s="151"/>
      <c r="C240" s="12" t="s">
        <v>1</v>
      </c>
      <c r="D240" s="12" t="s">
        <v>1</v>
      </c>
      <c r="E240" s="12" t="s">
        <v>1</v>
      </c>
    </row>
    <row r="241" spans="1:18" s="15" customFormat="1" x14ac:dyDescent="0.25">
      <c r="A241" s="54"/>
      <c r="B241" s="54" t="s">
        <v>192</v>
      </c>
      <c r="C241" s="12"/>
      <c r="D241" s="12"/>
      <c r="E241" s="12"/>
    </row>
    <row r="242" spans="1:18" s="15" customFormat="1" x14ac:dyDescent="0.25">
      <c r="A242" s="54"/>
      <c r="B242" s="54" t="s">
        <v>83</v>
      </c>
      <c r="C242" s="2">
        <v>50000</v>
      </c>
      <c r="D242" s="54" t="s">
        <v>1</v>
      </c>
      <c r="E242" s="3">
        <v>48160</v>
      </c>
      <c r="I242" s="31">
        <f>E242/$E$419</f>
        <v>1.7381396913925039E-4</v>
      </c>
    </row>
    <row r="243" spans="1:18" s="15" customFormat="1" x14ac:dyDescent="0.25">
      <c r="A243" s="54"/>
      <c r="B243" s="54" t="s">
        <v>337</v>
      </c>
      <c r="C243" s="12"/>
      <c r="D243" s="12"/>
      <c r="E243" s="12"/>
    </row>
    <row r="244" spans="1:18" s="82" customFormat="1" x14ac:dyDescent="0.25">
      <c r="A244" s="54"/>
      <c r="B244" s="54" t="s">
        <v>84</v>
      </c>
      <c r="C244" s="2">
        <v>1000000</v>
      </c>
      <c r="D244" s="54" t="s">
        <v>1</v>
      </c>
      <c r="E244" s="3">
        <v>400000</v>
      </c>
      <c r="F244" s="15"/>
      <c r="G244" s="15"/>
      <c r="H244" s="15"/>
      <c r="I244" s="84">
        <f>E244/$E$419</f>
        <v>1.4436376174356343E-3</v>
      </c>
      <c r="P244" s="85"/>
      <c r="Q244" s="83">
        <v>400000</v>
      </c>
      <c r="R244" s="85"/>
    </row>
    <row r="245" spans="1:18" s="15" customFormat="1" x14ac:dyDescent="0.25">
      <c r="A245" s="148" t="s">
        <v>190</v>
      </c>
      <c r="B245" s="148"/>
      <c r="C245" s="12"/>
      <c r="D245" s="12"/>
      <c r="E245" s="12"/>
    </row>
    <row r="246" spans="1:18" s="15" customFormat="1" x14ac:dyDescent="0.25">
      <c r="A246" s="54"/>
      <c r="B246" s="54" t="s">
        <v>284</v>
      </c>
      <c r="C246" s="12"/>
      <c r="D246" s="12"/>
      <c r="E246" s="12"/>
    </row>
    <row r="247" spans="1:18" s="82" customFormat="1" x14ac:dyDescent="0.25">
      <c r="A247" s="54"/>
      <c r="B247" s="14" t="s">
        <v>85</v>
      </c>
      <c r="C247" s="2">
        <v>1500000</v>
      </c>
      <c r="D247" s="54" t="s">
        <v>1</v>
      </c>
      <c r="E247" s="3">
        <v>1425000</v>
      </c>
      <c r="F247" s="15"/>
      <c r="G247" s="15"/>
      <c r="H247" s="15"/>
      <c r="I247" s="84">
        <f>E247/$E$419</f>
        <v>5.1429590121144474E-3</v>
      </c>
      <c r="Q247" s="82">
        <v>1425000</v>
      </c>
      <c r="R247" s="85"/>
    </row>
    <row r="248" spans="1:18" s="15" customFormat="1" ht="15.75" customHeight="1" x14ac:dyDescent="0.25">
      <c r="A248" s="54"/>
      <c r="B248" s="54" t="s">
        <v>193</v>
      </c>
      <c r="C248" s="12"/>
      <c r="D248" s="12"/>
      <c r="E248" s="12"/>
    </row>
    <row r="249" spans="1:18" s="82" customFormat="1" x14ac:dyDescent="0.25">
      <c r="A249" s="54"/>
      <c r="B249" s="14" t="s">
        <v>86</v>
      </c>
      <c r="C249" s="2">
        <v>3500000</v>
      </c>
      <c r="D249" s="54" t="s">
        <v>1</v>
      </c>
      <c r="E249" s="3">
        <v>2703835</v>
      </c>
      <c r="F249" s="15"/>
      <c r="G249" s="15"/>
      <c r="H249" s="15"/>
      <c r="I249" s="84">
        <f>E249/$E$419</f>
        <v>9.7583947933476967E-3</v>
      </c>
      <c r="Q249" s="82">
        <v>2703835</v>
      </c>
      <c r="R249" s="85"/>
    </row>
    <row r="250" spans="1:18" s="15" customFormat="1" x14ac:dyDescent="0.25">
      <c r="A250" s="54"/>
      <c r="B250" s="14" t="s">
        <v>194</v>
      </c>
      <c r="C250" s="2"/>
      <c r="D250" s="54"/>
      <c r="E250" s="3"/>
    </row>
    <row r="251" spans="1:18" s="15" customFormat="1" x14ac:dyDescent="0.25">
      <c r="A251" s="54"/>
      <c r="B251" s="14" t="s">
        <v>88</v>
      </c>
      <c r="C251" s="2">
        <v>1330000</v>
      </c>
      <c r="D251" s="54" t="s">
        <v>1</v>
      </c>
      <c r="E251" s="3">
        <v>1071217</v>
      </c>
      <c r="I251" s="31">
        <f>E251/$E$419</f>
        <v>3.86612289409137E-3</v>
      </c>
    </row>
    <row r="252" spans="1:18" s="15" customFormat="1" x14ac:dyDescent="0.25">
      <c r="A252" s="54"/>
      <c r="B252" s="14" t="s">
        <v>89</v>
      </c>
      <c r="C252" s="2">
        <v>1100000</v>
      </c>
      <c r="D252" s="54" t="s">
        <v>1</v>
      </c>
      <c r="E252" s="3">
        <v>865732</v>
      </c>
      <c r="I252" s="31">
        <f>E252/$E$419</f>
        <v>3.1245082045444667E-3</v>
      </c>
    </row>
    <row r="253" spans="1:18" s="15" customFormat="1" ht="15" customHeight="1" x14ac:dyDescent="0.25">
      <c r="B253" s="67" t="s">
        <v>195</v>
      </c>
      <c r="C253" s="67"/>
    </row>
    <row r="254" spans="1:18" s="15" customFormat="1" ht="15" customHeight="1" x14ac:dyDescent="0.25">
      <c r="B254" s="14" t="s">
        <v>87</v>
      </c>
      <c r="C254" s="2">
        <v>2000000</v>
      </c>
      <c r="D254" s="54" t="s">
        <v>1</v>
      </c>
      <c r="E254" s="3">
        <v>1494874</v>
      </c>
      <c r="I254" s="31">
        <f>E254/$E$419</f>
        <v>5.3951408493161917E-3</v>
      </c>
      <c r="P254" s="61"/>
      <c r="Q254" s="15">
        <v>1494874</v>
      </c>
      <c r="R254" s="61"/>
    </row>
    <row r="255" spans="1:18" s="15" customFormat="1" ht="15" customHeight="1" x14ac:dyDescent="0.25">
      <c r="B255" s="67" t="s">
        <v>196</v>
      </c>
      <c r="C255" s="67"/>
    </row>
    <row r="256" spans="1:18" s="15" customFormat="1" ht="15" customHeight="1" x14ac:dyDescent="0.25">
      <c r="B256" s="67" t="s">
        <v>90</v>
      </c>
      <c r="C256" s="2">
        <v>6150000</v>
      </c>
      <c r="D256" s="54" t="s">
        <v>1</v>
      </c>
      <c r="E256" s="3">
        <v>6574537</v>
      </c>
      <c r="I256" s="31">
        <f>E256/$E$419</f>
        <v>2.3728122326056058E-2</v>
      </c>
    </row>
    <row r="257" spans="1:18" s="15" customFormat="1" x14ac:dyDescent="0.25">
      <c r="A257" s="155"/>
      <c r="B257" s="155"/>
      <c r="C257" s="54" t="s">
        <v>1</v>
      </c>
      <c r="D257" s="54" t="s">
        <v>1</v>
      </c>
      <c r="E257" s="4">
        <f>SUM(E239:E256)</f>
        <v>15206693</v>
      </c>
      <c r="I257" s="31">
        <f>E257/$E$419</f>
        <v>5.4882385128987847E-2</v>
      </c>
      <c r="J257" s="15">
        <v>5.5</v>
      </c>
    </row>
    <row r="258" spans="1:18" s="15" customFormat="1" x14ac:dyDescent="0.25">
      <c r="A258" s="150" t="s">
        <v>309</v>
      </c>
      <c r="B258" s="150"/>
      <c r="C258" s="12" t="s">
        <v>1</v>
      </c>
      <c r="D258" s="12" t="s">
        <v>1</v>
      </c>
      <c r="E258" s="12" t="s">
        <v>1</v>
      </c>
    </row>
    <row r="259" spans="1:18" s="15" customFormat="1" x14ac:dyDescent="0.25">
      <c r="A259" s="151" t="s">
        <v>91</v>
      </c>
      <c r="B259" s="151"/>
      <c r="C259" s="12" t="s">
        <v>1</v>
      </c>
      <c r="D259" s="12" t="s">
        <v>1</v>
      </c>
      <c r="E259" s="12" t="s">
        <v>1</v>
      </c>
    </row>
    <row r="260" spans="1:18" s="15" customFormat="1" x14ac:dyDescent="0.25">
      <c r="A260" s="54"/>
      <c r="B260" s="54" t="s">
        <v>293</v>
      </c>
      <c r="C260" s="12"/>
      <c r="D260" s="12"/>
      <c r="E260" s="12"/>
    </row>
    <row r="261" spans="1:18" s="15" customFormat="1" x14ac:dyDescent="0.25">
      <c r="A261" s="54"/>
      <c r="B261" s="54" t="s">
        <v>281</v>
      </c>
      <c r="C261" s="2">
        <v>1000000</v>
      </c>
      <c r="D261" s="54" t="s">
        <v>1</v>
      </c>
      <c r="E261" s="3">
        <v>1000883</v>
      </c>
      <c r="I261" s="31">
        <f>E261/$E$419</f>
        <v>3.6122808736295752E-3</v>
      </c>
      <c r="O261" s="61">
        <v>1000883</v>
      </c>
      <c r="P261" s="61"/>
      <c r="Q261" s="61">
        <v>1000883</v>
      </c>
      <c r="R261" s="61"/>
    </row>
    <row r="262" spans="1:18" s="15" customFormat="1" ht="21" customHeight="1" x14ac:dyDescent="0.25">
      <c r="A262" s="148" t="s">
        <v>197</v>
      </c>
      <c r="B262" s="148"/>
      <c r="C262" s="12" t="s">
        <v>1</v>
      </c>
      <c r="D262" s="12" t="s">
        <v>1</v>
      </c>
      <c r="E262" s="12" t="s">
        <v>1</v>
      </c>
    </row>
    <row r="263" spans="1:18" s="15" customFormat="1" ht="15" customHeight="1" x14ac:dyDescent="0.25">
      <c r="A263" s="14"/>
      <c r="B263" s="14" t="s">
        <v>198</v>
      </c>
      <c r="C263" s="2"/>
      <c r="D263" s="54" t="s">
        <v>1</v>
      </c>
      <c r="E263" s="3"/>
    </row>
    <row r="264" spans="1:18" s="82" customFormat="1" ht="15" customHeight="1" x14ac:dyDescent="0.25">
      <c r="A264" s="14"/>
      <c r="B264" s="14" t="s">
        <v>92</v>
      </c>
      <c r="C264" s="2">
        <v>1140000</v>
      </c>
      <c r="D264" s="54" t="s">
        <v>1</v>
      </c>
      <c r="E264" s="3">
        <v>74100</v>
      </c>
      <c r="F264" s="15"/>
      <c r="G264" s="15"/>
      <c r="H264" s="15"/>
      <c r="I264" s="84">
        <f>E264/$E$419</f>
        <v>2.6743386862995125E-4</v>
      </c>
    </row>
    <row r="265" spans="1:18" s="15" customFormat="1" x14ac:dyDescent="0.25">
      <c r="A265" s="151" t="s">
        <v>267</v>
      </c>
      <c r="B265" s="151"/>
      <c r="C265" s="12" t="s">
        <v>1</v>
      </c>
      <c r="D265" s="12" t="s">
        <v>1</v>
      </c>
      <c r="E265" s="12" t="s">
        <v>1</v>
      </c>
    </row>
    <row r="266" spans="1:18" s="15" customFormat="1" x14ac:dyDescent="0.25">
      <c r="A266" s="54"/>
      <c r="B266" s="54" t="s">
        <v>199</v>
      </c>
      <c r="C266" s="12"/>
      <c r="D266" s="12"/>
      <c r="E266" s="12"/>
    </row>
    <row r="267" spans="1:18" s="15" customFormat="1" x14ac:dyDescent="0.25">
      <c r="A267" s="54"/>
      <c r="B267" s="54" t="s">
        <v>93</v>
      </c>
      <c r="C267" s="2">
        <v>3000000</v>
      </c>
      <c r="D267" s="54" t="s">
        <v>1</v>
      </c>
      <c r="E267" s="3">
        <v>2154230</v>
      </c>
      <c r="I267" s="31">
        <f>E267/$E$419</f>
        <v>7.7748186615209164E-3</v>
      </c>
    </row>
    <row r="268" spans="1:18" s="15" customFormat="1" x14ac:dyDescent="0.25">
      <c r="A268" s="155"/>
      <c r="B268" s="155"/>
      <c r="C268" s="54" t="s">
        <v>1</v>
      </c>
      <c r="D268" s="54" t="s">
        <v>1</v>
      </c>
      <c r="E268" s="4">
        <f>SUM(E261:E267)</f>
        <v>3229213</v>
      </c>
      <c r="I268" s="31">
        <f>E268/$E$419</f>
        <v>1.1654533403780443E-2</v>
      </c>
      <c r="J268" s="15">
        <v>1.2</v>
      </c>
    </row>
    <row r="269" spans="1:18" s="15" customFormat="1" x14ac:dyDescent="0.25">
      <c r="A269" s="150" t="s">
        <v>364</v>
      </c>
      <c r="B269" s="150"/>
      <c r="C269" s="12" t="s">
        <v>1</v>
      </c>
      <c r="D269" s="12" t="s">
        <v>1</v>
      </c>
      <c r="E269" s="12" t="s">
        <v>1</v>
      </c>
    </row>
    <row r="270" spans="1:18" s="15" customFormat="1" x14ac:dyDescent="0.25">
      <c r="A270" s="151" t="s">
        <v>94</v>
      </c>
      <c r="B270" s="151"/>
      <c r="C270" s="12" t="s">
        <v>1</v>
      </c>
      <c r="D270" s="12" t="s">
        <v>1</v>
      </c>
      <c r="E270" s="12" t="s">
        <v>1</v>
      </c>
    </row>
    <row r="271" spans="1:18" s="15" customFormat="1" x14ac:dyDescent="0.25">
      <c r="A271" s="54"/>
      <c r="B271" s="54" t="s">
        <v>268</v>
      </c>
      <c r="C271" s="12"/>
      <c r="D271" s="12"/>
      <c r="E271" s="12"/>
    </row>
    <row r="272" spans="1:18" s="15" customFormat="1" x14ac:dyDescent="0.25">
      <c r="A272" s="54"/>
      <c r="B272" s="14" t="s">
        <v>95</v>
      </c>
      <c r="C272" s="2">
        <v>11900000</v>
      </c>
      <c r="D272" s="54" t="s">
        <v>1</v>
      </c>
      <c r="E272" s="3">
        <v>8104322</v>
      </c>
      <c r="I272" s="31">
        <f>E272/$E$419</f>
        <v>2.9249260257527988E-2</v>
      </c>
      <c r="P272" s="61"/>
      <c r="Q272" s="3">
        <v>8104322</v>
      </c>
      <c r="R272" s="61"/>
    </row>
    <row r="273" spans="1:18" s="15" customFormat="1" x14ac:dyDescent="0.25">
      <c r="A273" s="151" t="s">
        <v>363</v>
      </c>
      <c r="B273" s="151"/>
      <c r="C273" s="2"/>
      <c r="D273" s="54"/>
      <c r="E273" s="3"/>
      <c r="I273" s="31"/>
    </row>
    <row r="274" spans="1:18" s="15" customFormat="1" x14ac:dyDescent="0.25">
      <c r="A274" s="54"/>
      <c r="B274" s="54" t="s">
        <v>314</v>
      </c>
      <c r="C274" s="2"/>
      <c r="D274" s="54"/>
      <c r="E274" s="3"/>
      <c r="I274" s="31"/>
    </row>
    <row r="275" spans="1:18" s="15" customFormat="1" x14ac:dyDescent="0.25">
      <c r="A275" s="54"/>
      <c r="B275" s="14" t="s">
        <v>315</v>
      </c>
      <c r="C275" s="2">
        <v>1000000</v>
      </c>
      <c r="D275" s="54" t="s">
        <v>1</v>
      </c>
      <c r="E275" s="3">
        <v>1011928</v>
      </c>
      <c r="I275" s="31"/>
      <c r="K275" s="15" t="s">
        <v>316</v>
      </c>
      <c r="O275" s="61">
        <v>1011928</v>
      </c>
    </row>
    <row r="276" spans="1:18" s="15" customFormat="1" x14ac:dyDescent="0.25">
      <c r="A276" s="151" t="s">
        <v>96</v>
      </c>
      <c r="B276" s="151"/>
      <c r="C276" s="12" t="s">
        <v>1</v>
      </c>
      <c r="D276" s="12" t="s">
        <v>1</v>
      </c>
      <c r="E276" s="12" t="s">
        <v>1</v>
      </c>
    </row>
    <row r="277" spans="1:18" s="15" customFormat="1" x14ac:dyDescent="0.25">
      <c r="A277" s="54"/>
      <c r="B277" s="14" t="s">
        <v>185</v>
      </c>
      <c r="C277" s="14"/>
      <c r="D277" s="12"/>
      <c r="E277" s="12"/>
    </row>
    <row r="278" spans="1:18" s="15" customFormat="1" x14ac:dyDescent="0.25">
      <c r="A278" s="54"/>
      <c r="B278" s="14" t="s">
        <v>97</v>
      </c>
      <c r="C278" s="2">
        <v>4275000</v>
      </c>
      <c r="D278" s="54" t="s">
        <v>1</v>
      </c>
      <c r="E278" s="3">
        <v>4498361</v>
      </c>
      <c r="I278" s="31">
        <f>E278/$E$419</f>
        <v>1.6235007891013443E-2</v>
      </c>
      <c r="P278" s="61"/>
      <c r="R278" s="61"/>
    </row>
    <row r="279" spans="1:18" s="15" customFormat="1" x14ac:dyDescent="0.25">
      <c r="A279" s="148" t="s">
        <v>200</v>
      </c>
      <c r="B279" s="148"/>
      <c r="C279" s="12"/>
      <c r="D279" s="12"/>
      <c r="E279" s="12"/>
      <c r="Q279" s="3">
        <v>4498361</v>
      </c>
    </row>
    <row r="280" spans="1:18" s="15" customFormat="1" x14ac:dyDescent="0.25">
      <c r="A280" s="54"/>
      <c r="B280" s="54" t="s">
        <v>185</v>
      </c>
      <c r="C280" s="12"/>
      <c r="D280" s="12"/>
      <c r="E280" s="12"/>
    </row>
    <row r="281" spans="1:18" s="15" customFormat="1" x14ac:dyDescent="0.25">
      <c r="A281" s="54"/>
      <c r="B281" s="54" t="s">
        <v>97</v>
      </c>
      <c r="C281" s="2">
        <v>3330000</v>
      </c>
      <c r="D281" s="54" t="s">
        <v>1</v>
      </c>
      <c r="E281" s="3">
        <v>3503987</v>
      </c>
      <c r="I281" s="31">
        <f>E281/$E$419</f>
        <v>1.264621861051359E-2</v>
      </c>
      <c r="P281" s="61"/>
      <c r="Q281" s="3">
        <v>3503987</v>
      </c>
      <c r="R281" s="61"/>
    </row>
    <row r="282" spans="1:18" s="15" customFormat="1" x14ac:dyDescent="0.25">
      <c r="A282" s="148" t="s">
        <v>201</v>
      </c>
      <c r="B282" s="148"/>
      <c r="C282" s="12"/>
      <c r="D282" s="12"/>
      <c r="E282" s="12"/>
    </row>
    <row r="283" spans="1:18" s="15" customFormat="1" x14ac:dyDescent="0.25">
      <c r="B283" s="67" t="s">
        <v>185</v>
      </c>
      <c r="C283" s="67"/>
    </row>
    <row r="284" spans="1:18" s="15" customFormat="1" x14ac:dyDescent="0.25">
      <c r="B284" s="14" t="s">
        <v>50</v>
      </c>
      <c r="C284" s="2">
        <v>1250000</v>
      </c>
      <c r="D284" s="54" t="s">
        <v>1</v>
      </c>
      <c r="E284" s="3">
        <v>1155758</v>
      </c>
      <c r="I284" s="31">
        <f>E284/$E$419</f>
        <v>4.1712393136304352E-3</v>
      </c>
      <c r="P284" s="61"/>
      <c r="Q284" s="3">
        <v>1155758</v>
      </c>
      <c r="R284" s="61"/>
    </row>
    <row r="285" spans="1:18" s="15" customFormat="1" x14ac:dyDescent="0.25">
      <c r="A285" s="156" t="s">
        <v>202</v>
      </c>
      <c r="B285" s="156"/>
      <c r="C285" s="2"/>
      <c r="D285" s="54"/>
      <c r="E285" s="3"/>
    </row>
    <row r="286" spans="1:18" s="15" customFormat="1" x14ac:dyDescent="0.25">
      <c r="B286" s="67" t="s">
        <v>203</v>
      </c>
      <c r="C286" s="67"/>
      <c r="D286" s="54"/>
      <c r="E286" s="3"/>
    </row>
    <row r="287" spans="1:18" s="15" customFormat="1" x14ac:dyDescent="0.25">
      <c r="B287" s="14" t="s">
        <v>98</v>
      </c>
      <c r="C287" s="2">
        <v>1500000</v>
      </c>
      <c r="D287" s="54" t="s">
        <v>1</v>
      </c>
      <c r="E287" s="3">
        <v>1366837</v>
      </c>
      <c r="I287" s="31">
        <f>E287/$E$419</f>
        <v>4.9330432752571754E-3</v>
      </c>
      <c r="P287" s="61"/>
      <c r="Q287" s="3">
        <v>1366837</v>
      </c>
      <c r="R287" s="61"/>
    </row>
    <row r="288" spans="1:18" s="15" customFormat="1" x14ac:dyDescent="0.25">
      <c r="A288" s="156" t="s">
        <v>204</v>
      </c>
      <c r="B288" s="156"/>
      <c r="C288" s="2"/>
      <c r="D288" s="54"/>
      <c r="E288" s="3"/>
    </row>
    <row r="289" spans="1:15" s="15" customFormat="1" x14ac:dyDescent="0.25">
      <c r="B289" s="14" t="s">
        <v>205</v>
      </c>
      <c r="C289" s="2"/>
      <c r="D289" s="54"/>
      <c r="E289" s="3"/>
    </row>
    <row r="290" spans="1:15" s="15" customFormat="1" x14ac:dyDescent="0.25">
      <c r="B290" s="14" t="s">
        <v>99</v>
      </c>
      <c r="C290" s="2">
        <v>1000000</v>
      </c>
      <c r="D290" s="54" t="s">
        <v>1</v>
      </c>
      <c r="E290" s="3">
        <v>943001</v>
      </c>
      <c r="I290" s="31">
        <f>E290/$E$419</f>
        <v>3.4033792921985516E-3</v>
      </c>
    </row>
    <row r="291" spans="1:15" s="15" customFormat="1" x14ac:dyDescent="0.25">
      <c r="A291" s="148" t="s">
        <v>206</v>
      </c>
      <c r="B291" s="148"/>
      <c r="C291" s="2"/>
      <c r="D291" s="54"/>
      <c r="E291" s="3"/>
    </row>
    <row r="292" spans="1:15" s="15" customFormat="1" x14ac:dyDescent="0.25">
      <c r="B292" s="67" t="s">
        <v>207</v>
      </c>
      <c r="C292" s="67"/>
      <c r="D292" s="54"/>
      <c r="E292" s="3"/>
    </row>
    <row r="293" spans="1:15" s="15" customFormat="1" x14ac:dyDescent="0.25">
      <c r="B293" s="14" t="s">
        <v>100</v>
      </c>
      <c r="C293" s="2">
        <v>900000</v>
      </c>
      <c r="D293" s="54" t="s">
        <v>1</v>
      </c>
      <c r="E293" s="3">
        <v>794847</v>
      </c>
      <c r="I293" s="31">
        <f>E293/$E$419</f>
        <v>2.8686775732646541E-3</v>
      </c>
    </row>
    <row r="294" spans="1:15" s="15" customFormat="1" x14ac:dyDescent="0.25">
      <c r="A294" s="151" t="s">
        <v>101</v>
      </c>
      <c r="B294" s="151"/>
      <c r="C294" s="12" t="s">
        <v>1</v>
      </c>
      <c r="D294" s="12" t="s">
        <v>1</v>
      </c>
      <c r="E294" s="12" t="s">
        <v>1</v>
      </c>
    </row>
    <row r="295" spans="1:15" s="15" customFormat="1" x14ac:dyDescent="0.25">
      <c r="B295" s="67" t="s">
        <v>208</v>
      </c>
      <c r="C295" s="67"/>
    </row>
    <row r="296" spans="1:15" s="15" customFormat="1" x14ac:dyDescent="0.25">
      <c r="B296" s="14" t="s">
        <v>317</v>
      </c>
      <c r="C296" s="2">
        <v>3550000</v>
      </c>
      <c r="D296" s="54" t="s">
        <v>1</v>
      </c>
      <c r="E296" s="3">
        <v>4124299</v>
      </c>
      <c r="I296" s="31">
        <f>E296/$E$419</f>
        <v>1.4884982954880423E-2</v>
      </c>
      <c r="K296" s="15" t="s">
        <v>316</v>
      </c>
      <c r="O296" s="61">
        <v>4124299</v>
      </c>
    </row>
    <row r="297" spans="1:15" s="15" customFormat="1" x14ac:dyDescent="0.25">
      <c r="A297" s="156" t="s">
        <v>209</v>
      </c>
      <c r="B297" s="156"/>
      <c r="C297" s="12" t="s">
        <v>1</v>
      </c>
      <c r="D297" s="12" t="s">
        <v>1</v>
      </c>
      <c r="E297" s="12" t="s">
        <v>1</v>
      </c>
    </row>
    <row r="298" spans="1:15" s="15" customFormat="1" x14ac:dyDescent="0.25">
      <c r="B298" s="67" t="s">
        <v>210</v>
      </c>
      <c r="C298" s="67"/>
    </row>
    <row r="299" spans="1:15" s="15" customFormat="1" x14ac:dyDescent="0.25">
      <c r="B299" s="14" t="s">
        <v>103</v>
      </c>
      <c r="C299" s="2">
        <v>1500000</v>
      </c>
      <c r="D299" s="54" t="s">
        <v>1</v>
      </c>
      <c r="E299" s="3">
        <v>1452785</v>
      </c>
      <c r="I299" s="31">
        <f>E299/$E$419</f>
        <v>5.2432376901155701E-3</v>
      </c>
    </row>
    <row r="300" spans="1:15" s="15" customFormat="1" x14ac:dyDescent="0.25">
      <c r="A300" s="156" t="s">
        <v>211</v>
      </c>
      <c r="B300" s="156"/>
      <c r="C300" s="2"/>
      <c r="D300" s="54"/>
      <c r="E300" s="3"/>
    </row>
    <row r="301" spans="1:15" s="15" customFormat="1" x14ac:dyDescent="0.25">
      <c r="B301" s="67" t="s">
        <v>212</v>
      </c>
      <c r="C301" s="67"/>
      <c r="D301" s="54"/>
      <c r="E301" s="3"/>
    </row>
    <row r="302" spans="1:15" s="15" customFormat="1" x14ac:dyDescent="0.25">
      <c r="B302" s="14" t="s">
        <v>102</v>
      </c>
      <c r="C302" s="2">
        <v>2500000</v>
      </c>
      <c r="D302" s="54" t="s">
        <v>1</v>
      </c>
      <c r="E302" s="3">
        <v>2280756</v>
      </c>
      <c r="I302" s="31">
        <f>E302/$E$419</f>
        <v>8.23146289448007E-3</v>
      </c>
    </row>
    <row r="303" spans="1:15" s="15" customFormat="1" x14ac:dyDescent="0.25">
      <c r="A303" s="156" t="s">
        <v>213</v>
      </c>
      <c r="B303" s="156"/>
      <c r="C303" s="2"/>
      <c r="D303" s="54"/>
      <c r="E303" s="3"/>
    </row>
    <row r="304" spans="1:15" s="15" customFormat="1" x14ac:dyDescent="0.25">
      <c r="B304" s="14" t="s">
        <v>335</v>
      </c>
      <c r="C304" s="2"/>
      <c r="D304" s="54"/>
      <c r="E304" s="3"/>
    </row>
    <row r="305" spans="1:18" s="15" customFormat="1" x14ac:dyDescent="0.25">
      <c r="B305" s="14" t="s">
        <v>104</v>
      </c>
      <c r="C305" s="2">
        <v>2341998</v>
      </c>
      <c r="D305" s="54" t="s">
        <v>1</v>
      </c>
      <c r="E305" s="3">
        <v>956628</v>
      </c>
      <c r="I305" s="31">
        <f>E305/$E$419</f>
        <v>3.4525604167305402E-3</v>
      </c>
    </row>
    <row r="306" spans="1:18" s="15" customFormat="1" x14ac:dyDescent="0.25">
      <c r="A306" s="156" t="s">
        <v>105</v>
      </c>
      <c r="B306" s="156"/>
    </row>
    <row r="307" spans="1:18" s="15" customFormat="1" x14ac:dyDescent="0.25">
      <c r="B307" s="67" t="s">
        <v>383</v>
      </c>
      <c r="C307" s="67"/>
    </row>
    <row r="308" spans="1:18" s="15" customFormat="1" x14ac:dyDescent="0.25">
      <c r="B308" s="14" t="s">
        <v>282</v>
      </c>
      <c r="C308" s="2">
        <v>7285000</v>
      </c>
      <c r="D308" s="54" t="s">
        <v>1</v>
      </c>
      <c r="E308" s="3">
        <v>6947311</v>
      </c>
      <c r="I308" s="31">
        <f>E308/$E$419</f>
        <v>2.5073498749060938E-2</v>
      </c>
      <c r="O308" s="61">
        <v>6947311</v>
      </c>
      <c r="Q308" s="3">
        <v>6947311</v>
      </c>
      <c r="R308" s="61"/>
    </row>
    <row r="309" spans="1:18" s="15" customFormat="1" x14ac:dyDescent="0.25">
      <c r="A309" s="156" t="s">
        <v>378</v>
      </c>
      <c r="B309" s="156"/>
      <c r="C309" s="2"/>
      <c r="D309" s="54"/>
      <c r="E309" s="3"/>
    </row>
    <row r="310" spans="1:18" s="15" customFormat="1" x14ac:dyDescent="0.25">
      <c r="B310" s="67" t="s">
        <v>214</v>
      </c>
      <c r="C310" s="67"/>
      <c r="D310" s="54"/>
      <c r="E310" s="3"/>
    </row>
    <row r="311" spans="1:18" s="15" customFormat="1" x14ac:dyDescent="0.25">
      <c r="B311" s="14" t="s">
        <v>107</v>
      </c>
      <c r="C311" s="2">
        <v>840000</v>
      </c>
      <c r="D311" s="54" t="s">
        <v>1</v>
      </c>
      <c r="E311" s="3">
        <v>710070</v>
      </c>
      <c r="I311" s="31">
        <f>E311/$E$419</f>
        <v>2.5627094075313024E-3</v>
      </c>
    </row>
    <row r="312" spans="1:18" s="15" customFormat="1" x14ac:dyDescent="0.25">
      <c r="B312" s="14" t="s">
        <v>108</v>
      </c>
      <c r="C312" s="2">
        <v>1000000</v>
      </c>
      <c r="D312" s="54" t="s">
        <v>1</v>
      </c>
      <c r="E312" s="3">
        <v>784350</v>
      </c>
      <c r="I312" s="31">
        <f>E312/$E$419</f>
        <v>2.8307929130890995E-3</v>
      </c>
    </row>
    <row r="313" spans="1:18" s="15" customFormat="1" x14ac:dyDescent="0.25">
      <c r="A313" s="156" t="s">
        <v>215</v>
      </c>
      <c r="B313" s="156"/>
      <c r="C313" s="2"/>
      <c r="D313" s="54"/>
      <c r="E313" s="3"/>
    </row>
    <row r="314" spans="1:18" s="15" customFormat="1" x14ac:dyDescent="0.25">
      <c r="B314" s="14" t="s">
        <v>214</v>
      </c>
      <c r="C314" s="2"/>
      <c r="D314" s="54"/>
      <c r="E314" s="3"/>
    </row>
    <row r="315" spans="1:18" s="15" customFormat="1" x14ac:dyDescent="0.25">
      <c r="B315" s="14" t="s">
        <v>106</v>
      </c>
      <c r="C315" s="2">
        <v>350000</v>
      </c>
      <c r="D315" s="54" t="s">
        <v>1</v>
      </c>
      <c r="E315" s="3">
        <v>342974</v>
      </c>
      <c r="I315" s="31">
        <f>E315/$E$419</f>
        <v>1.2378254205059232E-3</v>
      </c>
    </row>
    <row r="316" spans="1:18" s="15" customFormat="1" x14ac:dyDescent="0.25">
      <c r="A316" s="148" t="s">
        <v>109</v>
      </c>
      <c r="B316" s="148"/>
      <c r="C316" s="2"/>
      <c r="D316" s="54"/>
      <c r="E316" s="3"/>
    </row>
    <row r="317" spans="1:18" s="15" customFormat="1" x14ac:dyDescent="0.25">
      <c r="B317" s="67" t="s">
        <v>216</v>
      </c>
      <c r="C317" s="67"/>
    </row>
    <row r="318" spans="1:18" s="15" customFormat="1" x14ac:dyDescent="0.25">
      <c r="B318" s="14" t="s">
        <v>112</v>
      </c>
      <c r="C318" s="2">
        <v>2600000</v>
      </c>
      <c r="D318" s="54" t="s">
        <v>1</v>
      </c>
      <c r="E318" s="3">
        <v>2359501</v>
      </c>
      <c r="I318" s="31">
        <f>E318/$E$419</f>
        <v>8.5156610049424916E-3</v>
      </c>
    </row>
    <row r="319" spans="1:18" s="15" customFormat="1" x14ac:dyDescent="0.25">
      <c r="A319" s="148" t="s">
        <v>217</v>
      </c>
      <c r="B319" s="148"/>
      <c r="C319" s="12" t="s">
        <v>1</v>
      </c>
      <c r="D319" s="12" t="s">
        <v>1</v>
      </c>
      <c r="E319" s="12" t="s">
        <v>1</v>
      </c>
    </row>
    <row r="320" spans="1:18" s="15" customFormat="1" x14ac:dyDescent="0.25">
      <c r="B320" s="67" t="s">
        <v>216</v>
      </c>
    </row>
    <row r="321" spans="1:15" s="15" customFormat="1" x14ac:dyDescent="0.25">
      <c r="B321" s="14" t="s">
        <v>111</v>
      </c>
      <c r="C321" s="2">
        <v>5000000</v>
      </c>
      <c r="D321" s="54" t="s">
        <v>1</v>
      </c>
      <c r="E321" s="3">
        <v>4502166</v>
      </c>
      <c r="I321" s="31">
        <f>E321/$E$419</f>
        <v>1.6248740493849299E-2</v>
      </c>
    </row>
    <row r="322" spans="1:15" s="15" customFormat="1" x14ac:dyDescent="0.25">
      <c r="A322" s="148" t="s">
        <v>218</v>
      </c>
      <c r="B322" s="148"/>
    </row>
    <row r="323" spans="1:15" s="15" customFormat="1" x14ac:dyDescent="0.25">
      <c r="A323" s="55"/>
      <c r="B323" s="55" t="s">
        <v>219</v>
      </c>
    </row>
    <row r="324" spans="1:15" s="82" customFormat="1" x14ac:dyDescent="0.25">
      <c r="A324" s="15"/>
      <c r="B324" s="14" t="s">
        <v>110</v>
      </c>
      <c r="C324" s="2">
        <v>550000</v>
      </c>
      <c r="D324" s="54" t="s">
        <v>1</v>
      </c>
      <c r="E324" s="3">
        <v>302500</v>
      </c>
      <c r="F324" s="15"/>
      <c r="G324" s="15"/>
      <c r="H324" s="15"/>
      <c r="I324" s="84">
        <f>E324/$E$419</f>
        <v>1.0917509481856984E-3</v>
      </c>
    </row>
    <row r="325" spans="1:15" s="15" customFormat="1" x14ac:dyDescent="0.25">
      <c r="A325" s="156" t="s">
        <v>220</v>
      </c>
      <c r="B325" s="156"/>
    </row>
    <row r="326" spans="1:15" s="15" customFormat="1" x14ac:dyDescent="0.25">
      <c r="B326" s="67" t="s">
        <v>328</v>
      </c>
      <c r="C326" s="67"/>
    </row>
    <row r="327" spans="1:15" s="82" customFormat="1" x14ac:dyDescent="0.25">
      <c r="A327" s="15"/>
      <c r="B327" s="14" t="s">
        <v>221</v>
      </c>
      <c r="C327" s="2">
        <v>6375000</v>
      </c>
      <c r="D327" s="54" t="s">
        <v>1</v>
      </c>
      <c r="E327" s="3">
        <v>4653750</v>
      </c>
      <c r="F327" s="15"/>
      <c r="G327" s="15"/>
      <c r="H327" s="15"/>
      <c r="I327" s="84">
        <f>E327/$E$419</f>
        <v>1.6795821405352709E-2</v>
      </c>
      <c r="O327" s="85">
        <v>4653750</v>
      </c>
    </row>
    <row r="328" spans="1:15" s="15" customFormat="1" x14ac:dyDescent="0.25">
      <c r="A328" s="54" t="s">
        <v>1</v>
      </c>
      <c r="B328" s="54" t="s">
        <v>1</v>
      </c>
      <c r="C328" s="54" t="s">
        <v>1</v>
      </c>
      <c r="D328" s="54" t="s">
        <v>1</v>
      </c>
      <c r="E328" s="4">
        <f>SUM(E272:E327)</f>
        <v>50796131</v>
      </c>
      <c r="I328" s="31">
        <f>E328/$E$419</f>
        <v>0.18332801382947092</v>
      </c>
      <c r="J328" s="15">
        <v>18.3</v>
      </c>
    </row>
    <row r="329" spans="1:15" s="15" customFormat="1" x14ac:dyDescent="0.25">
      <c r="A329" s="150" t="s">
        <v>310</v>
      </c>
      <c r="B329" s="150"/>
      <c r="C329" s="12" t="s">
        <v>1</v>
      </c>
      <c r="D329" s="12" t="s">
        <v>1</v>
      </c>
      <c r="E329" s="12" t="s">
        <v>1</v>
      </c>
    </row>
    <row r="330" spans="1:15" s="15" customFormat="1" ht="15" customHeight="1" x14ac:dyDescent="0.25">
      <c r="A330" s="154" t="s">
        <v>222</v>
      </c>
      <c r="B330" s="154"/>
      <c r="C330" s="12" t="s">
        <v>1</v>
      </c>
      <c r="D330" s="12" t="s">
        <v>1</v>
      </c>
      <c r="E330" s="12" t="s">
        <v>1</v>
      </c>
    </row>
    <row r="331" spans="1:15" s="15" customFormat="1" x14ac:dyDescent="0.25">
      <c r="A331" s="155" t="s">
        <v>269</v>
      </c>
      <c r="B331" s="155"/>
      <c r="C331" s="2">
        <v>1000000</v>
      </c>
      <c r="D331" s="54" t="s">
        <v>1</v>
      </c>
      <c r="E331" s="3">
        <v>993003</v>
      </c>
      <c r="I331" s="31">
        <f>E331/$E$419</f>
        <v>3.5838412125660931E-3</v>
      </c>
      <c r="K331" s="15" t="s">
        <v>316</v>
      </c>
      <c r="O331" s="61">
        <v>993003</v>
      </c>
    </row>
    <row r="332" spans="1:15" s="15" customFormat="1" x14ac:dyDescent="0.25">
      <c r="A332" s="151" t="s">
        <v>223</v>
      </c>
      <c r="B332" s="151"/>
      <c r="C332" s="12" t="s">
        <v>1</v>
      </c>
      <c r="D332" s="12" t="s">
        <v>1</v>
      </c>
      <c r="E332" s="12" t="s">
        <v>1</v>
      </c>
    </row>
    <row r="333" spans="1:15" s="15" customFormat="1" x14ac:dyDescent="0.25">
      <c r="A333" s="54"/>
      <c r="B333" s="67" t="s">
        <v>224</v>
      </c>
      <c r="C333" s="67"/>
      <c r="D333" s="12"/>
      <c r="E333" s="12"/>
    </row>
    <row r="334" spans="1:15" s="15" customFormat="1" x14ac:dyDescent="0.25">
      <c r="A334" s="54"/>
      <c r="B334" s="14" t="s">
        <v>113</v>
      </c>
      <c r="C334" s="2">
        <v>905000</v>
      </c>
      <c r="D334" s="54" t="s">
        <v>1</v>
      </c>
      <c r="E334" s="3">
        <v>783258</v>
      </c>
      <c r="I334" s="31">
        <f>E334/$E$419</f>
        <v>2.8268517823935003E-3</v>
      </c>
    </row>
    <row r="335" spans="1:15" s="15" customFormat="1" x14ac:dyDescent="0.25">
      <c r="A335" s="54"/>
      <c r="B335" s="14" t="s">
        <v>114</v>
      </c>
      <c r="C335" s="2">
        <v>1460000</v>
      </c>
      <c r="D335" s="54" t="s">
        <v>1</v>
      </c>
      <c r="E335" s="3">
        <v>1247263</v>
      </c>
      <c r="I335" s="31">
        <f>E335/$E$419</f>
        <v>4.5014894640890545E-3</v>
      </c>
    </row>
    <row r="336" spans="1:15" s="15" customFormat="1" x14ac:dyDescent="0.25">
      <c r="A336" s="156" t="s">
        <v>225</v>
      </c>
      <c r="B336" s="156"/>
      <c r="C336" s="12"/>
      <c r="D336" s="12"/>
      <c r="E336" s="12"/>
    </row>
    <row r="337" spans="1:18" s="15" customFormat="1" x14ac:dyDescent="0.25">
      <c r="A337" s="54"/>
      <c r="B337" s="67" t="s">
        <v>224</v>
      </c>
      <c r="C337" s="67"/>
      <c r="D337" s="12"/>
      <c r="E337" s="12"/>
    </row>
    <row r="338" spans="1:18" s="15" customFormat="1" x14ac:dyDescent="0.25">
      <c r="B338" s="14" t="s">
        <v>115</v>
      </c>
      <c r="C338" s="2">
        <v>300000</v>
      </c>
      <c r="D338" s="54" t="s">
        <v>1</v>
      </c>
      <c r="E338" s="3">
        <v>266943</v>
      </c>
      <c r="I338" s="31">
        <f>E338/$E$419</f>
        <v>9.6342239127780141E-4</v>
      </c>
    </row>
    <row r="339" spans="1:18" s="15" customFormat="1" x14ac:dyDescent="0.25">
      <c r="A339" s="54" t="s">
        <v>1</v>
      </c>
      <c r="B339" s="54" t="s">
        <v>1</v>
      </c>
      <c r="C339" s="54" t="s">
        <v>1</v>
      </c>
      <c r="D339" s="54" t="s">
        <v>1</v>
      </c>
      <c r="E339" s="4">
        <f>SUM(E331:E338)</f>
        <v>3290467</v>
      </c>
      <c r="I339" s="31">
        <f>E339/$E$419</f>
        <v>1.187560485032645E-2</v>
      </c>
      <c r="J339" s="15">
        <v>1.2</v>
      </c>
    </row>
    <row r="340" spans="1:18" s="15" customFormat="1" x14ac:dyDescent="0.25">
      <c r="A340" s="150" t="s">
        <v>116</v>
      </c>
      <c r="B340" s="150"/>
      <c r="C340" s="12" t="s">
        <v>1</v>
      </c>
      <c r="D340" s="12" t="s">
        <v>1</v>
      </c>
      <c r="E340" s="12" t="s">
        <v>1</v>
      </c>
    </row>
    <row r="341" spans="1:18" s="15" customFormat="1" x14ac:dyDescent="0.25">
      <c r="A341" s="151" t="s">
        <v>226</v>
      </c>
      <c r="B341" s="151"/>
      <c r="C341" s="12" t="s">
        <v>1</v>
      </c>
      <c r="D341" s="12" t="s">
        <v>1</v>
      </c>
      <c r="E341" s="12" t="s">
        <v>1</v>
      </c>
    </row>
    <row r="342" spans="1:18" s="15" customFormat="1" x14ac:dyDescent="0.25">
      <c r="A342" s="54"/>
      <c r="B342" s="54" t="s">
        <v>227</v>
      </c>
      <c r="C342" s="12"/>
      <c r="D342" s="12"/>
      <c r="E342" s="12"/>
    </row>
    <row r="343" spans="1:18" s="15" customFormat="1" x14ac:dyDescent="0.25">
      <c r="A343" s="54"/>
      <c r="B343" s="14" t="s">
        <v>117</v>
      </c>
      <c r="C343" s="2">
        <v>1075000</v>
      </c>
      <c r="D343" s="54" t="s">
        <v>1</v>
      </c>
      <c r="E343" s="3">
        <v>865443</v>
      </c>
      <c r="I343" s="31">
        <f>E343/$E$419</f>
        <v>3.1234651763658691E-3</v>
      </c>
    </row>
    <row r="344" spans="1:18" s="15" customFormat="1" x14ac:dyDescent="0.25">
      <c r="A344" s="54"/>
      <c r="B344" s="14" t="s">
        <v>228</v>
      </c>
      <c r="C344" s="2"/>
      <c r="D344" s="54"/>
      <c r="E344" s="3"/>
    </row>
    <row r="345" spans="1:18" s="15" customFormat="1" x14ac:dyDescent="0.25">
      <c r="B345" s="14" t="s">
        <v>365</v>
      </c>
      <c r="C345" s="2">
        <v>2000000</v>
      </c>
      <c r="D345" s="54" t="s">
        <v>1</v>
      </c>
      <c r="E345" s="3">
        <v>1338336</v>
      </c>
      <c r="I345" s="31">
        <f>E345/$E$419</f>
        <v>4.8301804859208425E-3</v>
      </c>
    </row>
    <row r="346" spans="1:18" s="15" customFormat="1" x14ac:dyDescent="0.25">
      <c r="A346" s="54" t="s">
        <v>1</v>
      </c>
      <c r="B346" s="54" t="s">
        <v>1</v>
      </c>
      <c r="C346" s="54" t="s">
        <v>1</v>
      </c>
      <c r="D346" s="54" t="s">
        <v>1</v>
      </c>
      <c r="E346" s="4">
        <f>SUM(E343:E345)</f>
        <v>2203779</v>
      </c>
      <c r="I346" s="31">
        <f>E346/$E$419</f>
        <v>7.9536456622867121E-3</v>
      </c>
      <c r="J346" s="15">
        <v>0.8</v>
      </c>
    </row>
    <row r="347" spans="1:18" s="15" customFormat="1" x14ac:dyDescent="0.25">
      <c r="A347" s="150" t="s">
        <v>118</v>
      </c>
      <c r="B347" s="150"/>
      <c r="C347" s="12" t="s">
        <v>1</v>
      </c>
      <c r="D347" s="12" t="s">
        <v>1</v>
      </c>
      <c r="E347" s="12" t="s">
        <v>1</v>
      </c>
    </row>
    <row r="348" spans="1:18" s="15" customFormat="1" ht="15" customHeight="1" x14ac:dyDescent="0.25">
      <c r="A348" s="151" t="s">
        <v>119</v>
      </c>
      <c r="B348" s="151"/>
      <c r="C348" s="12" t="s">
        <v>1</v>
      </c>
      <c r="D348" s="12" t="s">
        <v>1</v>
      </c>
      <c r="E348" s="12" t="s">
        <v>1</v>
      </c>
    </row>
    <row r="349" spans="1:18" s="15" customFormat="1" ht="15" customHeight="1" x14ac:dyDescent="0.25">
      <c r="A349" s="54"/>
      <c r="B349" s="54" t="s">
        <v>329</v>
      </c>
      <c r="C349" s="12"/>
      <c r="D349" s="12"/>
      <c r="E349" s="12"/>
    </row>
    <row r="350" spans="1:18" s="82" customFormat="1" ht="15" customHeight="1" x14ac:dyDescent="0.25">
      <c r="A350" s="54"/>
      <c r="B350" s="14" t="s">
        <v>120</v>
      </c>
      <c r="C350" s="2">
        <v>1000000</v>
      </c>
      <c r="D350" s="54" t="s">
        <v>1</v>
      </c>
      <c r="E350" s="3">
        <v>800000</v>
      </c>
      <c r="F350" s="15"/>
      <c r="G350" s="15"/>
      <c r="H350" s="15"/>
      <c r="I350" s="84">
        <f>E350/$E$419</f>
        <v>2.8872752348712686E-3</v>
      </c>
      <c r="Q350" s="83">
        <v>800000</v>
      </c>
      <c r="R350" s="85"/>
    </row>
    <row r="351" spans="1:18" s="15" customFormat="1" ht="15" customHeight="1" x14ac:dyDescent="0.25">
      <c r="A351" s="54"/>
      <c r="B351" s="54" t="s">
        <v>229</v>
      </c>
      <c r="C351" s="12"/>
      <c r="D351" s="12"/>
      <c r="E351" s="12"/>
    </row>
    <row r="352" spans="1:18" s="15" customFormat="1" x14ac:dyDescent="0.25">
      <c r="B352" s="14" t="s">
        <v>121</v>
      </c>
      <c r="C352" s="2">
        <v>6800000</v>
      </c>
      <c r="D352" s="54" t="s">
        <v>1</v>
      </c>
      <c r="E352" s="3">
        <v>5454242</v>
      </c>
      <c r="I352" s="31">
        <f>E352/$E$419</f>
        <v>1.9684872314493423E-2</v>
      </c>
    </row>
    <row r="353" spans="1:18" s="15" customFormat="1" x14ac:dyDescent="0.25">
      <c r="A353" s="54" t="s">
        <v>1</v>
      </c>
      <c r="B353" s="54" t="s">
        <v>1</v>
      </c>
      <c r="C353" s="54" t="s">
        <v>1</v>
      </c>
      <c r="D353" s="54" t="s">
        <v>1</v>
      </c>
      <c r="E353" s="4">
        <f>SUM(E350:E352)</f>
        <v>6254242</v>
      </c>
      <c r="I353" s="31">
        <f>E353/$E$419</f>
        <v>2.2572147549364693E-2</v>
      </c>
      <c r="J353" s="15">
        <v>2.2999999999999998</v>
      </c>
    </row>
    <row r="354" spans="1:18" s="15" customFormat="1" x14ac:dyDescent="0.25">
      <c r="A354" s="150" t="s">
        <v>379</v>
      </c>
      <c r="B354" s="150"/>
      <c r="C354" s="12" t="s">
        <v>1</v>
      </c>
      <c r="D354" s="12" t="s">
        <v>1</v>
      </c>
      <c r="E354" s="12" t="s">
        <v>1</v>
      </c>
    </row>
    <row r="355" spans="1:18" s="15" customFormat="1" ht="15" customHeight="1" x14ac:dyDescent="0.25">
      <c r="A355" s="148" t="s">
        <v>245</v>
      </c>
      <c r="B355" s="148"/>
      <c r="C355" s="12"/>
      <c r="D355" s="12"/>
      <c r="E355" s="12"/>
    </row>
    <row r="356" spans="1:18" s="15" customFormat="1" x14ac:dyDescent="0.25">
      <c r="A356" s="52"/>
      <c r="B356" s="54" t="s">
        <v>230</v>
      </c>
      <c r="C356" s="12"/>
      <c r="D356" s="12"/>
      <c r="E356" s="12"/>
    </row>
    <row r="357" spans="1:18" s="15" customFormat="1" x14ac:dyDescent="0.25">
      <c r="A357" s="52"/>
      <c r="B357" s="14" t="s">
        <v>130</v>
      </c>
      <c r="C357" s="2">
        <v>505000</v>
      </c>
      <c r="D357" s="54" t="s">
        <v>1</v>
      </c>
      <c r="E357" s="3">
        <v>361398</v>
      </c>
      <c r="I357" s="31">
        <f>E357/$E$419</f>
        <v>1.3043193691650084E-3</v>
      </c>
    </row>
    <row r="358" spans="1:18" s="15" customFormat="1" x14ac:dyDescent="0.25">
      <c r="A358" s="52"/>
      <c r="B358" s="14" t="s">
        <v>131</v>
      </c>
      <c r="C358" s="2">
        <v>2500000</v>
      </c>
      <c r="D358" s="54" t="s">
        <v>1</v>
      </c>
      <c r="E358" s="3">
        <v>1808023</v>
      </c>
      <c r="I358" s="31">
        <f>E358/$E$419</f>
        <v>6.5253250399720701E-3</v>
      </c>
    </row>
    <row r="359" spans="1:18" s="15" customFormat="1" x14ac:dyDescent="0.25">
      <c r="A359" s="148" t="s">
        <v>231</v>
      </c>
      <c r="B359" s="148"/>
      <c r="C359" s="12"/>
      <c r="D359" s="12"/>
      <c r="E359" s="12"/>
    </row>
    <row r="360" spans="1:18" s="15" customFormat="1" x14ac:dyDescent="0.25">
      <c r="A360" s="52"/>
      <c r="B360" s="54" t="s">
        <v>232</v>
      </c>
      <c r="C360" s="12"/>
      <c r="D360" s="12"/>
      <c r="E360" s="12"/>
    </row>
    <row r="361" spans="1:18" s="15" customFormat="1" x14ac:dyDescent="0.25">
      <c r="A361" s="52"/>
      <c r="B361" s="14" t="s">
        <v>123</v>
      </c>
      <c r="C361" s="2">
        <v>1210000</v>
      </c>
      <c r="D361" s="54" t="s">
        <v>1</v>
      </c>
      <c r="E361" s="3">
        <v>1021978</v>
      </c>
      <c r="I361" s="31">
        <f>E361/$E$419</f>
        <v>3.6884147124790867E-3</v>
      </c>
    </row>
    <row r="362" spans="1:18" s="15" customFormat="1" x14ac:dyDescent="0.25">
      <c r="A362" s="52"/>
      <c r="B362" s="14" t="s">
        <v>129</v>
      </c>
      <c r="C362" s="2">
        <v>7950000</v>
      </c>
      <c r="D362" s="54" t="s">
        <v>1</v>
      </c>
      <c r="E362" s="3">
        <v>6404629</v>
      </c>
      <c r="I362" s="31">
        <f>E362/$E$419</f>
        <v>2.3114908375297925E-2</v>
      </c>
    </row>
    <row r="363" spans="1:18" s="15" customFormat="1" x14ac:dyDescent="0.25">
      <c r="A363" s="52"/>
      <c r="B363" s="54" t="s">
        <v>270</v>
      </c>
      <c r="C363" s="12"/>
      <c r="D363" s="12"/>
      <c r="E363" s="12"/>
      <c r="O363" s="61">
        <v>2236214</v>
      </c>
    </row>
    <row r="364" spans="1:18" s="15" customFormat="1" x14ac:dyDescent="0.25">
      <c r="A364" s="52"/>
      <c r="B364" s="14" t="s">
        <v>233</v>
      </c>
      <c r="C364" s="2">
        <v>2745000</v>
      </c>
      <c r="D364" s="54" t="s">
        <v>1</v>
      </c>
      <c r="E364" s="3">
        <v>2236214</v>
      </c>
      <c r="I364" s="31">
        <f>E364/$E$419</f>
        <v>8.0707066275905251E-3</v>
      </c>
    </row>
    <row r="365" spans="1:18" s="15" customFormat="1" x14ac:dyDescent="0.25">
      <c r="A365" s="148" t="s">
        <v>234</v>
      </c>
      <c r="B365" s="148"/>
      <c r="C365" s="12"/>
      <c r="D365" s="12"/>
      <c r="E365" s="12"/>
    </row>
    <row r="366" spans="1:18" s="15" customFormat="1" x14ac:dyDescent="0.25">
      <c r="A366" s="55"/>
      <c r="B366" s="55" t="s">
        <v>336</v>
      </c>
      <c r="C366" s="12"/>
      <c r="D366" s="12"/>
      <c r="E366" s="12"/>
    </row>
    <row r="367" spans="1:18" s="15" customFormat="1" x14ac:dyDescent="0.25">
      <c r="A367" s="55"/>
      <c r="B367" s="14" t="s">
        <v>124</v>
      </c>
      <c r="C367" s="2">
        <v>9250000</v>
      </c>
      <c r="D367" s="54" t="s">
        <v>1</v>
      </c>
      <c r="E367" s="3">
        <v>9016438</v>
      </c>
      <c r="I367" s="31">
        <f>E367/$E$419</f>
        <v>3.2541172680190293E-2</v>
      </c>
      <c r="Q367" s="3">
        <v>9016438</v>
      </c>
      <c r="R367" s="61"/>
    </row>
    <row r="368" spans="1:18" s="15" customFormat="1" x14ac:dyDescent="0.25">
      <c r="A368" s="55"/>
      <c r="B368" s="14" t="s">
        <v>295</v>
      </c>
      <c r="C368" s="2"/>
      <c r="D368" s="54"/>
      <c r="E368" s="3"/>
      <c r="I368" s="31"/>
    </row>
    <row r="369" spans="1:15" s="15" customFormat="1" x14ac:dyDescent="0.25">
      <c r="A369" s="55"/>
      <c r="B369" s="14" t="s">
        <v>276</v>
      </c>
      <c r="C369" s="2">
        <v>600000</v>
      </c>
      <c r="D369" s="54" t="s">
        <v>1</v>
      </c>
      <c r="E369" s="3">
        <v>580951</v>
      </c>
      <c r="I369" s="31">
        <f>E369/$E$419</f>
        <v>2.0967067937171231E-3</v>
      </c>
      <c r="O369" s="61">
        <v>580951</v>
      </c>
    </row>
    <row r="370" spans="1:15" s="15" customFormat="1" x14ac:dyDescent="0.25">
      <c r="A370" s="55"/>
      <c r="B370" s="14" t="s">
        <v>296</v>
      </c>
      <c r="C370" s="2"/>
      <c r="D370" s="54"/>
      <c r="E370" s="3"/>
      <c r="I370" s="31"/>
    </row>
    <row r="371" spans="1:15" s="15" customFormat="1" x14ac:dyDescent="0.25">
      <c r="A371" s="55"/>
      <c r="B371" s="14" t="s">
        <v>277</v>
      </c>
      <c r="C371" s="74">
        <v>1200000</v>
      </c>
      <c r="D371" s="54" t="s">
        <v>1</v>
      </c>
      <c r="E371" s="3">
        <v>1150181</v>
      </c>
      <c r="I371" s="31">
        <f>E371/$E$419</f>
        <v>4.1511113961493389E-3</v>
      </c>
      <c r="O371" s="61">
        <v>1150181</v>
      </c>
    </row>
    <row r="372" spans="1:15" s="15" customFormat="1" x14ac:dyDescent="0.25">
      <c r="A372" s="55"/>
      <c r="B372" s="14" t="s">
        <v>438</v>
      </c>
      <c r="C372" s="2"/>
      <c r="D372" s="54"/>
      <c r="E372" s="3"/>
      <c r="I372" s="31"/>
    </row>
    <row r="373" spans="1:15" s="15" customFormat="1" x14ac:dyDescent="0.25">
      <c r="A373" s="55"/>
      <c r="B373" s="14" t="s">
        <v>273</v>
      </c>
      <c r="C373" s="2">
        <v>675000</v>
      </c>
      <c r="D373" s="54" t="s">
        <v>1</v>
      </c>
      <c r="E373" s="3">
        <v>676291</v>
      </c>
      <c r="I373" s="31">
        <f>E373/$E$419</f>
        <v>2.4407978198329066E-3</v>
      </c>
      <c r="O373" s="61">
        <v>676291</v>
      </c>
    </row>
    <row r="374" spans="1:15" s="15" customFormat="1" x14ac:dyDescent="0.25">
      <c r="A374" s="55"/>
      <c r="B374" s="14" t="s">
        <v>438</v>
      </c>
      <c r="C374" s="2"/>
      <c r="D374" s="54"/>
      <c r="E374" s="3"/>
      <c r="I374" s="31"/>
    </row>
    <row r="375" spans="1:15" s="15" customFormat="1" x14ac:dyDescent="0.25">
      <c r="A375" s="55"/>
      <c r="B375" s="14" t="s">
        <v>274</v>
      </c>
      <c r="C375" s="2">
        <v>1000000</v>
      </c>
      <c r="D375" s="54" t="s">
        <v>1</v>
      </c>
      <c r="E375" s="3">
        <v>975548</v>
      </c>
      <c r="I375" s="31">
        <f>E375/$E$419</f>
        <v>3.5208444760352455E-3</v>
      </c>
      <c r="O375" s="61">
        <v>975548</v>
      </c>
    </row>
    <row r="376" spans="1:15" s="15" customFormat="1" x14ac:dyDescent="0.25">
      <c r="A376" s="55"/>
      <c r="B376" s="55" t="s">
        <v>235</v>
      </c>
      <c r="C376" s="12"/>
      <c r="D376" s="12"/>
      <c r="E376" s="12"/>
    </row>
    <row r="377" spans="1:15" s="15" customFormat="1" x14ac:dyDescent="0.25">
      <c r="A377" s="55"/>
      <c r="B377" s="14" t="s">
        <v>126</v>
      </c>
      <c r="C377" s="2">
        <v>1550000</v>
      </c>
      <c r="D377" s="54" t="s">
        <v>1</v>
      </c>
      <c r="E377" s="3">
        <v>1347641</v>
      </c>
      <c r="I377" s="31">
        <f>E377/$E$419</f>
        <v>4.8637631059964392E-3</v>
      </c>
    </row>
    <row r="378" spans="1:15" s="15" customFormat="1" x14ac:dyDescent="0.25">
      <c r="A378" s="55"/>
      <c r="B378" s="14" t="s">
        <v>275</v>
      </c>
      <c r="C378" s="2"/>
      <c r="D378" s="54"/>
      <c r="E378" s="3"/>
      <c r="I378" s="31"/>
    </row>
    <row r="379" spans="1:15" s="15" customFormat="1" x14ac:dyDescent="0.25">
      <c r="A379" s="55"/>
      <c r="B379" s="14" t="s">
        <v>122</v>
      </c>
      <c r="C379" s="2">
        <v>425000</v>
      </c>
      <c r="D379" s="54" t="s">
        <v>1</v>
      </c>
      <c r="E379" s="3">
        <v>430939</v>
      </c>
      <c r="I379" s="31">
        <f>E379/$E$419</f>
        <v>1.5552993780502372E-3</v>
      </c>
    </row>
    <row r="380" spans="1:15" s="15" customFormat="1" x14ac:dyDescent="0.25">
      <c r="A380" s="55"/>
      <c r="B380" s="14" t="s">
        <v>278</v>
      </c>
      <c r="C380" s="2"/>
      <c r="D380" s="54"/>
      <c r="E380" s="3"/>
      <c r="I380" s="31"/>
    </row>
    <row r="381" spans="1:15" s="15" customFormat="1" x14ac:dyDescent="0.25">
      <c r="A381" s="55"/>
      <c r="B381" s="14" t="s">
        <v>128</v>
      </c>
      <c r="C381" s="2">
        <v>900000</v>
      </c>
      <c r="D381" s="54" t="s">
        <v>1</v>
      </c>
      <c r="E381" s="3">
        <v>832747</v>
      </c>
      <c r="I381" s="31">
        <f>E381/$E$419</f>
        <v>3.0054622375166803E-3</v>
      </c>
    </row>
    <row r="382" spans="1:15" s="15" customFormat="1" x14ac:dyDescent="0.25">
      <c r="A382" s="55"/>
      <c r="B382" s="55" t="s">
        <v>384</v>
      </c>
      <c r="C382" s="2"/>
      <c r="D382" s="54"/>
      <c r="E382" s="3"/>
    </row>
    <row r="383" spans="1:15" s="82" customFormat="1" x14ac:dyDescent="0.25">
      <c r="A383" s="55"/>
      <c r="B383" s="14" t="s">
        <v>125</v>
      </c>
      <c r="C383" s="2">
        <v>400000</v>
      </c>
      <c r="D383" s="54" t="s">
        <v>1</v>
      </c>
      <c r="E383" s="3">
        <v>240000</v>
      </c>
      <c r="F383" s="15"/>
      <c r="G383" s="15"/>
      <c r="H383" s="15"/>
      <c r="I383" s="84">
        <f>E383/$E$419</f>
        <v>8.6618257046138067E-4</v>
      </c>
    </row>
    <row r="384" spans="1:15" s="15" customFormat="1" x14ac:dyDescent="0.25">
      <c r="A384" s="148" t="s">
        <v>236</v>
      </c>
      <c r="B384" s="148"/>
      <c r="C384" s="12"/>
      <c r="D384" s="12"/>
      <c r="E384" s="12"/>
    </row>
    <row r="385" spans="1:18" s="15" customFormat="1" x14ac:dyDescent="0.25">
      <c r="A385" s="55"/>
      <c r="B385" s="55" t="s">
        <v>330</v>
      </c>
      <c r="C385" s="12"/>
      <c r="D385" s="12"/>
      <c r="E385" s="12"/>
    </row>
    <row r="386" spans="1:18" s="82" customFormat="1" x14ac:dyDescent="0.25">
      <c r="A386" s="55"/>
      <c r="B386" s="14" t="s">
        <v>127</v>
      </c>
      <c r="C386" s="2">
        <v>12425000</v>
      </c>
      <c r="D386" s="54" t="s">
        <v>1</v>
      </c>
      <c r="E386" s="3">
        <v>9136418</v>
      </c>
      <c r="F386" s="15"/>
      <c r="G386" s="15"/>
      <c r="H386" s="15"/>
      <c r="I386" s="84">
        <f>E386/$E$419</f>
        <v>3.2974191783540108E-2</v>
      </c>
    </row>
    <row r="387" spans="1:18" s="15" customFormat="1" x14ac:dyDescent="0.25">
      <c r="A387" s="148" t="s">
        <v>237</v>
      </c>
      <c r="B387" s="148"/>
      <c r="C387" s="12"/>
      <c r="D387" s="12"/>
      <c r="E387" s="12"/>
    </row>
    <row r="388" spans="1:18" s="15" customFormat="1" x14ac:dyDescent="0.25">
      <c r="A388" s="55"/>
      <c r="B388" s="55" t="s">
        <v>238</v>
      </c>
      <c r="C388" s="12"/>
      <c r="D388" s="12"/>
      <c r="E388" s="12"/>
    </row>
    <row r="389" spans="1:18" s="15" customFormat="1" x14ac:dyDescent="0.25">
      <c r="A389" s="55"/>
      <c r="B389" s="14" t="s">
        <v>8</v>
      </c>
      <c r="C389" s="2">
        <v>2980000</v>
      </c>
      <c r="D389" s="54" t="s">
        <v>1</v>
      </c>
      <c r="E389" s="3">
        <v>2666287</v>
      </c>
      <c r="I389" s="31">
        <f>E389/$E$419</f>
        <v>9.6228805301990135E-3</v>
      </c>
      <c r="Q389" s="3">
        <v>2666287</v>
      </c>
      <c r="R389" s="61"/>
    </row>
    <row r="390" spans="1:18" x14ac:dyDescent="0.25">
      <c r="A390" s="54" t="s">
        <v>1</v>
      </c>
      <c r="B390" s="54" t="s">
        <v>1</v>
      </c>
      <c r="C390" s="54" t="s">
        <v>1</v>
      </c>
      <c r="D390" s="54" t="s">
        <v>1</v>
      </c>
      <c r="E390" s="4">
        <f>SUM(E357:E389)</f>
        <v>38885683</v>
      </c>
      <c r="I390" s="19">
        <f>E390/$E$419</f>
        <v>0.14034208689619337</v>
      </c>
      <c r="J390" s="96">
        <v>14</v>
      </c>
    </row>
    <row r="391" spans="1:18" x14ac:dyDescent="0.25">
      <c r="A391" s="150" t="s">
        <v>9</v>
      </c>
      <c r="B391" s="150"/>
      <c r="C391" s="54" t="s">
        <v>1</v>
      </c>
      <c r="D391" s="54" t="s">
        <v>1</v>
      </c>
      <c r="E391" s="13" t="s">
        <v>1</v>
      </c>
    </row>
    <row r="392" spans="1:18" x14ac:dyDescent="0.25">
      <c r="A392" s="149" t="s">
        <v>366</v>
      </c>
      <c r="B392" s="149"/>
      <c r="C392" s="54" t="s">
        <v>1</v>
      </c>
      <c r="D392" s="54" t="s">
        <v>1</v>
      </c>
      <c r="E392" s="6">
        <f>E34+E42+E71+E93+E112+E132+E139+E143+E152+E156+E161+E166+E171+E178+E182+E203+E212+E220+E228+E236+E257+E268+E328+E339+E346+E353+E390</f>
        <v>258913407</v>
      </c>
      <c r="I392" s="19">
        <f>E392/$E$419</f>
        <v>0.93444283500905678</v>
      </c>
      <c r="J392">
        <f>SUM(J10:J390)</f>
        <v>93.5</v>
      </c>
    </row>
    <row r="393" spans="1:18" x14ac:dyDescent="0.25">
      <c r="A393" s="54" t="s">
        <v>1</v>
      </c>
      <c r="B393" s="54" t="s">
        <v>1</v>
      </c>
      <c r="C393" s="54" t="s">
        <v>1</v>
      </c>
      <c r="D393" s="54" t="s">
        <v>1</v>
      </c>
      <c r="E393" s="13" t="s">
        <v>1</v>
      </c>
    </row>
    <row r="394" spans="1:18" x14ac:dyDescent="0.25">
      <c r="A394" s="54"/>
      <c r="B394" s="54"/>
      <c r="C394" s="54"/>
      <c r="D394" s="54"/>
      <c r="E394" s="13"/>
    </row>
    <row r="395" spans="1:18" x14ac:dyDescent="0.25">
      <c r="A395" s="150" t="s">
        <v>376</v>
      </c>
      <c r="B395" s="150"/>
      <c r="C395" s="12" t="s">
        <v>1</v>
      </c>
      <c r="D395" s="12" t="s">
        <v>1</v>
      </c>
      <c r="E395" s="12" t="s">
        <v>1</v>
      </c>
    </row>
    <row r="396" spans="1:18" x14ac:dyDescent="0.25">
      <c r="A396" s="151" t="s">
        <v>239</v>
      </c>
      <c r="B396" s="151"/>
      <c r="C396" s="12" t="s">
        <v>1</v>
      </c>
      <c r="D396" s="12" t="s">
        <v>1</v>
      </c>
      <c r="E396" s="12" t="s">
        <v>1</v>
      </c>
    </row>
    <row r="397" spans="1:18" ht="15" customHeight="1" x14ac:dyDescent="0.25">
      <c r="B397" s="14" t="s">
        <v>474</v>
      </c>
      <c r="C397" s="16">
        <v>1250000</v>
      </c>
      <c r="D397" s="54" t="s">
        <v>1</v>
      </c>
      <c r="E397" s="16">
        <v>1250000</v>
      </c>
      <c r="I397" s="19">
        <f>E397/$E$419</f>
        <v>4.5113675544863575E-3</v>
      </c>
    </row>
    <row r="398" spans="1:18" x14ac:dyDescent="0.25">
      <c r="A398" s="151" t="s">
        <v>240</v>
      </c>
      <c r="B398" s="151"/>
      <c r="C398" s="7"/>
      <c r="D398" s="54" t="s">
        <v>1</v>
      </c>
      <c r="E398" s="17"/>
      <c r="I398" s="19"/>
    </row>
    <row r="399" spans="1:18" s="82" customFormat="1" x14ac:dyDescent="0.25">
      <c r="A399" s="49"/>
      <c r="B399" s="86" t="s">
        <v>456</v>
      </c>
      <c r="C399" s="7">
        <v>3000000</v>
      </c>
      <c r="D399" s="54"/>
      <c r="E399" s="17">
        <v>3000000</v>
      </c>
      <c r="F399" s="15"/>
      <c r="G399" s="15"/>
      <c r="H399" s="15"/>
      <c r="I399" s="19">
        <f>E399/$E$419</f>
        <v>1.0827282130767259E-2</v>
      </c>
      <c r="O399" s="85">
        <v>3000000</v>
      </c>
      <c r="P399" s="85"/>
    </row>
    <row r="400" spans="1:18" x14ac:dyDescent="0.25">
      <c r="A400" s="157" t="s">
        <v>370</v>
      </c>
      <c r="B400" s="157"/>
      <c r="C400" s="7"/>
      <c r="D400" s="54"/>
      <c r="E400" s="17"/>
      <c r="I400" s="19"/>
    </row>
    <row r="401" spans="1:9" s="15" customFormat="1" x14ac:dyDescent="0.25">
      <c r="A401" s="49"/>
      <c r="B401" s="49" t="s">
        <v>470</v>
      </c>
      <c r="C401" s="7">
        <v>8000000</v>
      </c>
      <c r="D401" s="143"/>
      <c r="E401" s="17">
        <v>8000000</v>
      </c>
      <c r="I401" s="31">
        <f>E401/$E$419</f>
        <v>2.8872752348712689E-2</v>
      </c>
    </row>
    <row r="402" spans="1:9" x14ac:dyDescent="0.25">
      <c r="A402" s="150" t="s">
        <v>132</v>
      </c>
      <c r="B402" s="150"/>
      <c r="C402" s="54" t="s">
        <v>1</v>
      </c>
      <c r="D402" s="54" t="s">
        <v>1</v>
      </c>
      <c r="E402" s="20" t="s">
        <v>1</v>
      </c>
    </row>
    <row r="403" spans="1:9" x14ac:dyDescent="0.25">
      <c r="A403" s="149" t="s">
        <v>385</v>
      </c>
      <c r="B403" s="149"/>
      <c r="C403" s="54" t="s">
        <v>1</v>
      </c>
      <c r="D403" s="54" t="s">
        <v>1</v>
      </c>
      <c r="E403" s="6">
        <v>12250000</v>
      </c>
      <c r="I403" s="19">
        <f>E403/$E$419</f>
        <v>4.4211402033966306E-2</v>
      </c>
    </row>
    <row r="404" spans="1:9" x14ac:dyDescent="0.25">
      <c r="A404" s="53"/>
      <c r="B404" s="53"/>
      <c r="C404" s="54"/>
      <c r="D404" s="54"/>
      <c r="E404" s="66"/>
      <c r="I404" s="19"/>
    </row>
    <row r="405" spans="1:9" x14ac:dyDescent="0.25">
      <c r="A405" s="53"/>
      <c r="B405" s="53"/>
      <c r="C405" s="54"/>
      <c r="D405" s="54"/>
      <c r="E405" s="66"/>
      <c r="I405" s="19"/>
    </row>
    <row r="406" spans="1:9" x14ac:dyDescent="0.25">
      <c r="A406" s="57" t="s">
        <v>372</v>
      </c>
      <c r="B406" s="54"/>
      <c r="C406" s="33" t="s">
        <v>322</v>
      </c>
      <c r="D406" s="54"/>
    </row>
    <row r="407" spans="1:9" x14ac:dyDescent="0.25">
      <c r="A407" s="51" t="s">
        <v>431</v>
      </c>
      <c r="B407" s="54"/>
      <c r="C407" s="12"/>
      <c r="D407" s="54"/>
    </row>
    <row r="408" spans="1:9" x14ac:dyDescent="0.25">
      <c r="A408" s="152" t="s">
        <v>386</v>
      </c>
      <c r="B408" s="152"/>
      <c r="I408" s="19">
        <f>E409/$E$419</f>
        <v>1.8347370934691656E-2</v>
      </c>
    </row>
    <row r="409" spans="1:9" x14ac:dyDescent="0.25">
      <c r="A409" s="153" t="s">
        <v>464</v>
      </c>
      <c r="B409" s="153"/>
      <c r="C409" s="12">
        <v>7</v>
      </c>
      <c r="D409" s="54"/>
      <c r="E409" s="87">
        <v>5083650</v>
      </c>
    </row>
    <row r="410" spans="1:9" x14ac:dyDescent="0.25">
      <c r="A410" s="54" t="s">
        <v>1</v>
      </c>
      <c r="B410" s="54" t="s">
        <v>1</v>
      </c>
      <c r="C410" s="54" t="s">
        <v>1</v>
      </c>
      <c r="D410" s="54" t="s">
        <v>1</v>
      </c>
      <c r="E410" s="13" t="s">
        <v>1</v>
      </c>
    </row>
    <row r="411" spans="1:9" x14ac:dyDescent="0.25">
      <c r="A411" s="150" t="s">
        <v>241</v>
      </c>
      <c r="B411" s="150"/>
      <c r="C411" s="48"/>
      <c r="D411" s="12" t="s">
        <v>1</v>
      </c>
      <c r="E411" s="48"/>
    </row>
    <row r="412" spans="1:9" x14ac:dyDescent="0.25">
      <c r="A412" s="151" t="s">
        <v>439</v>
      </c>
      <c r="B412" s="151"/>
      <c r="C412" s="5"/>
      <c r="D412" s="12" t="s">
        <v>1</v>
      </c>
      <c r="E412" s="5"/>
      <c r="I412" s="19">
        <f>E412/$E$419</f>
        <v>0</v>
      </c>
    </row>
    <row r="413" spans="1:9" x14ac:dyDescent="0.25">
      <c r="A413" s="150" t="s">
        <v>297</v>
      </c>
      <c r="B413" s="150"/>
      <c r="C413" s="54" t="s">
        <v>1</v>
      </c>
      <c r="D413" s="54" t="s">
        <v>1</v>
      </c>
      <c r="E413" s="13" t="s">
        <v>1</v>
      </c>
    </row>
    <row r="414" spans="1:9" x14ac:dyDescent="0.25">
      <c r="A414" s="149" t="s">
        <v>367</v>
      </c>
      <c r="B414" s="149"/>
      <c r="C414" s="12">
        <v>290</v>
      </c>
      <c r="D414" s="54" t="s">
        <v>1</v>
      </c>
      <c r="E414" s="6">
        <v>290</v>
      </c>
      <c r="I414" s="19">
        <f>E414/$E$419</f>
        <v>1.046637272640835E-6</v>
      </c>
    </row>
    <row r="415" spans="1:9" x14ac:dyDescent="0.25">
      <c r="A415" s="54" t="s">
        <v>1</v>
      </c>
      <c r="B415" s="54" t="s">
        <v>1</v>
      </c>
      <c r="C415" s="54" t="s">
        <v>1</v>
      </c>
      <c r="D415" s="54" t="s">
        <v>1</v>
      </c>
      <c r="E415" s="13" t="s">
        <v>1</v>
      </c>
    </row>
    <row r="416" spans="1:9" x14ac:dyDescent="0.25">
      <c r="A416" s="150" t="s">
        <v>341</v>
      </c>
      <c r="B416" s="150"/>
      <c r="C416" s="54" t="s">
        <v>1</v>
      </c>
      <c r="D416" s="54" t="s">
        <v>1</v>
      </c>
      <c r="E416" s="13" t="s">
        <v>1</v>
      </c>
    </row>
    <row r="417" spans="1:18" x14ac:dyDescent="0.25">
      <c r="A417" s="149" t="s">
        <v>465</v>
      </c>
      <c r="B417" s="149"/>
      <c r="C417" s="54" t="s">
        <v>1</v>
      </c>
      <c r="D417" s="54" t="s">
        <v>1</v>
      </c>
      <c r="E417" s="8">
        <v>276247347</v>
      </c>
      <c r="I417" s="19">
        <f>E417/$E$419</f>
        <v>0.99700265461498738</v>
      </c>
    </row>
    <row r="418" spans="1:18" x14ac:dyDescent="0.25">
      <c r="A418" s="150" t="s">
        <v>342</v>
      </c>
      <c r="B418" s="150"/>
      <c r="C418" s="52" t="s">
        <v>1</v>
      </c>
      <c r="D418" s="52" t="s">
        <v>1</v>
      </c>
      <c r="E418" s="29">
        <v>830498</v>
      </c>
      <c r="I418" s="19">
        <f>E418/$E$419</f>
        <v>2.9973453850126487E-3</v>
      </c>
    </row>
    <row r="419" spans="1:18" ht="15.75" thickBot="1" x14ac:dyDescent="0.3">
      <c r="A419" s="150" t="s">
        <v>10</v>
      </c>
      <c r="B419" s="150"/>
      <c r="C419" s="54" t="s">
        <v>1</v>
      </c>
      <c r="D419" s="54" t="s">
        <v>1</v>
      </c>
      <c r="E419" s="21">
        <f>SUM(E417:E418)</f>
        <v>277077845</v>
      </c>
      <c r="I419" s="19">
        <f>E419/$E$419</f>
        <v>1</v>
      </c>
    </row>
    <row r="420" spans="1:18" ht="15.75" thickTop="1" x14ac:dyDescent="0.25">
      <c r="A420" s="164" t="s">
        <v>11</v>
      </c>
      <c r="B420" s="164"/>
      <c r="C420" s="164"/>
      <c r="D420" s="164"/>
      <c r="E420" s="164"/>
      <c r="F420" s="88"/>
    </row>
    <row r="421" spans="1:18" ht="25.5" customHeight="1" x14ac:dyDescent="0.25">
      <c r="A421" s="89" t="s">
        <v>133</v>
      </c>
      <c r="B421" s="165" t="s">
        <v>375</v>
      </c>
      <c r="C421" s="165"/>
      <c r="D421" s="165"/>
      <c r="E421" s="165"/>
      <c r="I421" s="19">
        <f>73609541/277077845</f>
        <v>0.2656637559744266</v>
      </c>
      <c r="Q421" s="65">
        <f>SUM(Q25:Q420)</f>
        <v>73609541</v>
      </c>
      <c r="R421" s="64"/>
    </row>
    <row r="422" spans="1:18" ht="12" customHeight="1" x14ac:dyDescent="0.25">
      <c r="A422" s="90" t="s">
        <v>134</v>
      </c>
      <c r="B422" s="166" t="s">
        <v>369</v>
      </c>
      <c r="C422" s="166"/>
      <c r="D422" s="166"/>
      <c r="E422" s="166"/>
    </row>
    <row r="423" spans="1:18" ht="13.5" customHeight="1" x14ac:dyDescent="0.25">
      <c r="A423" s="90" t="s">
        <v>242</v>
      </c>
      <c r="B423" s="165" t="s">
        <v>243</v>
      </c>
      <c r="C423" s="165"/>
      <c r="D423" s="165"/>
      <c r="E423" s="165"/>
    </row>
    <row r="424" spans="1:18" s="15" customFormat="1" ht="27" customHeight="1" x14ac:dyDescent="0.25">
      <c r="A424" s="90" t="s">
        <v>244</v>
      </c>
      <c r="B424" s="165" t="s">
        <v>471</v>
      </c>
      <c r="C424" s="165"/>
      <c r="D424" s="165"/>
      <c r="E424" s="165"/>
      <c r="I424" s="145">
        <f>18531099/277077845</f>
        <v>6.6880479022059666E-2</v>
      </c>
    </row>
    <row r="425" spans="1:18" ht="9" customHeight="1" x14ac:dyDescent="0.25">
      <c r="A425" s="91"/>
    </row>
    <row r="426" spans="1:18" x14ac:dyDescent="0.25">
      <c r="A426" s="91"/>
      <c r="B426" s="22" t="s">
        <v>246</v>
      </c>
      <c r="C426" s="22" t="s">
        <v>421</v>
      </c>
      <c r="D426" s="22" t="s">
        <v>440</v>
      </c>
      <c r="E426" s="22" t="s">
        <v>247</v>
      </c>
      <c r="F426" s="22" t="s">
        <v>248</v>
      </c>
      <c r="G426" s="37"/>
      <c r="H426" s="37"/>
      <c r="I426" s="18"/>
      <c r="J426" s="18"/>
      <c r="K426" s="18"/>
      <c r="L426" s="18"/>
    </row>
    <row r="427" spans="1:18" x14ac:dyDescent="0.25">
      <c r="A427" s="91"/>
      <c r="B427" s="92" t="s">
        <v>434</v>
      </c>
      <c r="C427" s="93" t="s">
        <v>425</v>
      </c>
      <c r="D427" s="128">
        <v>5065000</v>
      </c>
      <c r="E427" s="130" t="s">
        <v>443</v>
      </c>
      <c r="F427" s="41">
        <v>4849214</v>
      </c>
      <c r="G427" s="37"/>
      <c r="H427" s="37"/>
      <c r="I427" s="18"/>
      <c r="J427" s="18"/>
      <c r="K427" s="18"/>
      <c r="L427" s="18"/>
    </row>
    <row r="428" spans="1:18" x14ac:dyDescent="0.25">
      <c r="A428" s="91"/>
      <c r="B428" s="92" t="s">
        <v>435</v>
      </c>
      <c r="C428" s="93" t="s">
        <v>425</v>
      </c>
      <c r="D428" s="133">
        <v>3845000</v>
      </c>
      <c r="E428" s="130" t="s">
        <v>444</v>
      </c>
      <c r="F428" s="46">
        <v>3141741</v>
      </c>
      <c r="G428" s="37"/>
      <c r="H428" s="37"/>
      <c r="I428" s="18"/>
      <c r="J428" s="18"/>
      <c r="K428" s="18"/>
      <c r="L428" s="18"/>
    </row>
    <row r="429" spans="1:18" ht="23.25" x14ac:dyDescent="0.25">
      <c r="A429" s="91"/>
      <c r="B429" s="92" t="s">
        <v>450</v>
      </c>
      <c r="C429" s="93" t="s">
        <v>425</v>
      </c>
      <c r="D429" s="133">
        <v>4250000</v>
      </c>
      <c r="E429" s="130" t="s">
        <v>445</v>
      </c>
      <c r="F429" s="133">
        <v>4250000</v>
      </c>
      <c r="G429" s="37"/>
      <c r="H429" s="37"/>
      <c r="I429" s="18"/>
      <c r="J429" s="18"/>
      <c r="K429" s="18"/>
      <c r="L429" s="18"/>
    </row>
    <row r="430" spans="1:18" x14ac:dyDescent="0.25">
      <c r="A430" s="91"/>
      <c r="B430" s="94" t="s">
        <v>446</v>
      </c>
      <c r="C430" s="93" t="s">
        <v>425</v>
      </c>
      <c r="D430" s="133">
        <v>5025000</v>
      </c>
      <c r="E430" s="131" t="s">
        <v>250</v>
      </c>
      <c r="F430" s="133">
        <v>5025000</v>
      </c>
      <c r="G430" s="37"/>
      <c r="H430" s="37"/>
      <c r="I430" s="18"/>
      <c r="J430" s="18"/>
      <c r="K430" s="18"/>
      <c r="L430" s="18"/>
    </row>
    <row r="431" spans="1:18" x14ac:dyDescent="0.25">
      <c r="A431" s="91"/>
      <c r="B431" s="94" t="s">
        <v>447</v>
      </c>
      <c r="C431" s="93" t="s">
        <v>425</v>
      </c>
      <c r="D431" s="134">
        <v>1220000</v>
      </c>
      <c r="E431" s="131" t="s">
        <v>451</v>
      </c>
      <c r="F431" s="134">
        <v>1197863</v>
      </c>
      <c r="G431" s="37"/>
      <c r="H431" s="37"/>
      <c r="I431" s="18"/>
      <c r="J431" s="18"/>
      <c r="K431" s="18"/>
      <c r="L431" s="18"/>
    </row>
    <row r="432" spans="1:18" x14ac:dyDescent="0.25">
      <c r="A432" s="91"/>
      <c r="B432" s="94" t="s">
        <v>473</v>
      </c>
      <c r="C432" s="93" t="s">
        <v>426</v>
      </c>
      <c r="D432" s="133">
        <v>1250000</v>
      </c>
      <c r="E432" s="131" t="s">
        <v>251</v>
      </c>
      <c r="F432" s="133">
        <v>1250000</v>
      </c>
      <c r="G432" s="37"/>
      <c r="H432" s="37"/>
      <c r="I432" s="18"/>
      <c r="J432" s="18"/>
      <c r="K432" s="18"/>
      <c r="L432" s="18"/>
    </row>
    <row r="433" spans="1:18" ht="23.25" x14ac:dyDescent="0.25">
      <c r="A433" s="91"/>
      <c r="B433" s="94" t="s">
        <v>371</v>
      </c>
      <c r="C433" s="93" t="s">
        <v>441</v>
      </c>
      <c r="D433" s="133">
        <v>7</v>
      </c>
      <c r="E433" s="131" t="s">
        <v>453</v>
      </c>
      <c r="F433" s="134">
        <v>5083650</v>
      </c>
      <c r="G433" s="37"/>
      <c r="H433" s="37"/>
      <c r="I433" s="18"/>
      <c r="J433" s="18"/>
      <c r="K433" s="18"/>
      <c r="L433" s="18"/>
    </row>
    <row r="434" spans="1:18" ht="9" customHeight="1" x14ac:dyDescent="0.25">
      <c r="A434" s="91"/>
      <c r="F434" s="37"/>
      <c r="G434" s="37"/>
      <c r="H434" s="37"/>
      <c r="I434" s="18"/>
      <c r="J434" s="18"/>
      <c r="K434" s="18"/>
      <c r="L434" s="18"/>
    </row>
    <row r="435" spans="1:18" x14ac:dyDescent="0.25">
      <c r="A435" s="90" t="s">
        <v>252</v>
      </c>
      <c r="B435" s="166" t="s">
        <v>368</v>
      </c>
      <c r="C435" s="166"/>
      <c r="D435" s="166"/>
      <c r="E435" s="166"/>
      <c r="F435" s="37"/>
      <c r="G435" s="37"/>
      <c r="H435" s="37"/>
      <c r="I435" s="18"/>
      <c r="J435" s="18"/>
      <c r="K435" s="18"/>
      <c r="L435" s="18"/>
    </row>
    <row r="436" spans="1:18" ht="34.5" customHeight="1" x14ac:dyDescent="0.25">
      <c r="A436" s="90" t="s">
        <v>253</v>
      </c>
      <c r="B436" s="165" t="s">
        <v>373</v>
      </c>
      <c r="C436" s="165"/>
      <c r="D436" s="165"/>
      <c r="E436" s="165"/>
      <c r="F436" s="37"/>
      <c r="G436" s="37"/>
      <c r="H436" s="37"/>
      <c r="I436" s="32">
        <f>53580173/277077845</f>
        <v>0.19337588322877278</v>
      </c>
      <c r="J436" s="18"/>
      <c r="K436" s="59"/>
      <c r="L436" s="18"/>
      <c r="O436" s="60">
        <f>SUM(O25:O435)</f>
        <v>67146286</v>
      </c>
    </row>
    <row r="437" spans="1:18" s="15" customFormat="1" ht="24.75" customHeight="1" x14ac:dyDescent="0.25">
      <c r="A437" s="90" t="s">
        <v>254</v>
      </c>
      <c r="B437" s="165" t="s">
        <v>472</v>
      </c>
      <c r="C437" s="165"/>
      <c r="D437" s="165"/>
      <c r="E437" s="165"/>
      <c r="F437" s="37"/>
      <c r="G437" s="37"/>
      <c r="H437" s="37"/>
      <c r="I437" s="144">
        <f>11652000/277077845</f>
        <v>4.2053163795900031E-2</v>
      </c>
      <c r="J437" s="37"/>
      <c r="K437" s="37"/>
      <c r="L437" s="37"/>
    </row>
    <row r="438" spans="1:18" ht="12" customHeight="1" x14ac:dyDescent="0.25">
      <c r="A438" s="90"/>
      <c r="B438" s="56"/>
      <c r="C438" s="56"/>
      <c r="D438" s="56"/>
      <c r="E438" s="56"/>
      <c r="F438" s="37"/>
      <c r="G438" s="37"/>
      <c r="H438" s="37"/>
      <c r="I438" s="18"/>
      <c r="J438" s="18"/>
      <c r="K438" s="18"/>
      <c r="L438" s="18"/>
    </row>
    <row r="439" spans="1:18" ht="18.75" customHeight="1" x14ac:dyDescent="0.25">
      <c r="A439" s="90"/>
      <c r="B439" s="22" t="s">
        <v>246</v>
      </c>
      <c r="C439" s="22" t="s">
        <v>421</v>
      </c>
      <c r="D439" s="22" t="s">
        <v>3</v>
      </c>
      <c r="E439" s="22" t="s">
        <v>323</v>
      </c>
      <c r="F439" s="22" t="s">
        <v>248</v>
      </c>
      <c r="G439" s="37"/>
      <c r="H439" s="37"/>
      <c r="I439" s="18"/>
      <c r="J439" s="18"/>
      <c r="K439" s="18"/>
      <c r="L439" s="18"/>
    </row>
    <row r="440" spans="1:18" x14ac:dyDescent="0.25">
      <c r="A440" s="90"/>
      <c r="B440" s="92" t="s">
        <v>433</v>
      </c>
      <c r="C440" s="93" t="s">
        <v>425</v>
      </c>
      <c r="D440" s="128">
        <v>1000000</v>
      </c>
      <c r="E440" s="129" t="s">
        <v>442</v>
      </c>
      <c r="F440" s="41">
        <v>652500</v>
      </c>
      <c r="G440" s="37"/>
      <c r="H440" s="37"/>
      <c r="I440" s="18"/>
      <c r="J440" s="18"/>
      <c r="K440" s="18"/>
      <c r="L440" s="18"/>
    </row>
    <row r="441" spans="1:18" x14ac:dyDescent="0.25">
      <c r="A441" s="90"/>
      <c r="B441" s="56" t="s">
        <v>455</v>
      </c>
      <c r="C441" s="93" t="s">
        <v>426</v>
      </c>
      <c r="D441" s="132">
        <v>3000000</v>
      </c>
      <c r="E441" s="131" t="s">
        <v>249</v>
      </c>
      <c r="F441" s="132">
        <v>3000000</v>
      </c>
      <c r="G441" s="37"/>
      <c r="H441" s="37"/>
      <c r="I441" s="18"/>
      <c r="J441" s="18"/>
      <c r="K441" s="18"/>
      <c r="L441" s="18"/>
    </row>
    <row r="442" spans="1:18" s="15" customFormat="1" x14ac:dyDescent="0.25">
      <c r="A442" s="90"/>
      <c r="B442" s="94" t="s">
        <v>448</v>
      </c>
      <c r="C442" s="93" t="s">
        <v>426</v>
      </c>
      <c r="D442" s="133">
        <v>8000000</v>
      </c>
      <c r="E442" s="131" t="s">
        <v>452</v>
      </c>
      <c r="F442" s="133">
        <v>8000000</v>
      </c>
      <c r="G442" s="37"/>
      <c r="H442" s="37"/>
      <c r="I442" s="37"/>
      <c r="J442" s="37"/>
      <c r="K442" s="37"/>
      <c r="L442" s="37"/>
    </row>
    <row r="443" spans="1:18" ht="10.5" customHeight="1" x14ac:dyDescent="0.25">
      <c r="A443" s="90"/>
      <c r="B443" s="56"/>
      <c r="C443" s="23"/>
      <c r="D443" s="95"/>
      <c r="E443" s="23"/>
      <c r="F443" s="37"/>
      <c r="G443" s="37"/>
      <c r="H443" s="37"/>
      <c r="I443" s="18"/>
      <c r="J443" s="18"/>
      <c r="K443" s="18"/>
      <c r="L443" s="18"/>
    </row>
    <row r="444" spans="1:18" ht="20.25" customHeight="1" x14ac:dyDescent="0.25">
      <c r="A444" s="89" t="s">
        <v>255</v>
      </c>
      <c r="B444" s="156" t="s">
        <v>377</v>
      </c>
      <c r="C444" s="156"/>
      <c r="F444" s="37"/>
      <c r="G444" s="37"/>
      <c r="H444" s="37"/>
      <c r="I444" s="18"/>
      <c r="J444" s="18"/>
      <c r="K444" s="18"/>
      <c r="L444" s="18"/>
    </row>
    <row r="445" spans="1:18" ht="20.25" customHeight="1" x14ac:dyDescent="0.25">
      <c r="A445" s="89" t="s">
        <v>271</v>
      </c>
      <c r="B445" s="72" t="s">
        <v>272</v>
      </c>
      <c r="C445" s="72"/>
      <c r="F445" s="37"/>
      <c r="G445" s="37"/>
      <c r="H445" s="37"/>
      <c r="I445" s="18"/>
      <c r="J445" s="18"/>
      <c r="K445" s="18"/>
      <c r="L445" s="18"/>
    </row>
    <row r="446" spans="1:18" ht="20.25" customHeight="1" x14ac:dyDescent="0.25">
      <c r="A446" s="89"/>
      <c r="B446" s="72"/>
      <c r="C446" s="72"/>
      <c r="F446" s="37"/>
      <c r="G446" s="37"/>
      <c r="H446" s="37"/>
      <c r="I446" s="18"/>
      <c r="J446" s="18"/>
      <c r="K446" s="18"/>
      <c r="L446" s="18"/>
    </row>
    <row r="447" spans="1:18" s="15" customFormat="1" x14ac:dyDescent="0.25">
      <c r="A447" s="34"/>
      <c r="B447" s="35"/>
      <c r="C447" s="24"/>
      <c r="D447" s="24"/>
      <c r="E447" s="24"/>
      <c r="F447" s="36"/>
      <c r="G447" s="36"/>
      <c r="H447" s="37"/>
      <c r="I447" s="37"/>
      <c r="J447" s="37"/>
      <c r="K447" s="37"/>
      <c r="L447" s="37"/>
      <c r="R447" s="62"/>
    </row>
    <row r="448" spans="1:18" s="15" customFormat="1" x14ac:dyDescent="0.25">
      <c r="A448" s="34"/>
      <c r="B448" s="98" t="s">
        <v>387</v>
      </c>
      <c r="C448" s="99"/>
      <c r="D448" s="99"/>
      <c r="E448" s="99"/>
      <c r="F448" s="36"/>
      <c r="G448" s="36"/>
      <c r="R448" s="62"/>
    </row>
    <row r="449" spans="1:18" s="15" customFormat="1" ht="48" customHeight="1" x14ac:dyDescent="0.25">
      <c r="A449" s="34"/>
      <c r="B449" s="146" t="s">
        <v>388</v>
      </c>
      <c r="C449" s="146"/>
      <c r="D449" s="146"/>
      <c r="E449" s="146"/>
      <c r="F449" s="36"/>
      <c r="G449" s="36"/>
      <c r="R449" s="62"/>
    </row>
    <row r="450" spans="1:18" s="15" customFormat="1" ht="15.75" x14ac:dyDescent="0.25">
      <c r="A450" s="34"/>
      <c r="B450" s="146" t="s">
        <v>389</v>
      </c>
      <c r="C450" s="146"/>
      <c r="D450" s="146"/>
      <c r="E450" s="146"/>
      <c r="F450" s="38"/>
      <c r="G450" s="38"/>
      <c r="R450" s="62"/>
    </row>
    <row r="451" spans="1:18" s="15" customFormat="1" ht="38.25" customHeight="1" x14ac:dyDescent="0.25">
      <c r="A451" s="34"/>
      <c r="B451" s="146" t="s">
        <v>390</v>
      </c>
      <c r="C451" s="146"/>
      <c r="D451" s="146"/>
      <c r="E451" s="146"/>
      <c r="F451" s="41"/>
      <c r="G451" s="39"/>
      <c r="R451" s="62"/>
    </row>
    <row r="452" spans="1:18" s="15" customFormat="1" ht="27.75" customHeight="1" x14ac:dyDescent="0.25">
      <c r="A452" s="34"/>
      <c r="B452" s="146" t="s">
        <v>391</v>
      </c>
      <c r="C452" s="146"/>
      <c r="D452" s="146"/>
      <c r="E452" s="146"/>
      <c r="F452" s="46"/>
      <c r="G452" s="40"/>
      <c r="R452" s="62"/>
    </row>
    <row r="453" spans="1:18" s="15" customFormat="1" x14ac:dyDescent="0.25">
      <c r="A453" s="34"/>
      <c r="B453" s="100"/>
      <c r="C453" s="99"/>
      <c r="D453" s="99"/>
      <c r="E453" s="99"/>
      <c r="F453" s="46"/>
      <c r="G453" s="40"/>
      <c r="R453" s="62"/>
    </row>
    <row r="454" spans="1:18" s="15" customFormat="1" x14ac:dyDescent="0.25">
      <c r="A454" s="34"/>
      <c r="B454" s="100" t="s">
        <v>392</v>
      </c>
      <c r="C454" s="99"/>
      <c r="D454" s="99"/>
      <c r="E454" s="99"/>
      <c r="F454" s="41"/>
      <c r="G454" s="41"/>
      <c r="R454" s="62"/>
    </row>
    <row r="455" spans="1:18" s="15" customFormat="1" x14ac:dyDescent="0.25">
      <c r="A455" s="34"/>
      <c r="B455" s="100"/>
      <c r="C455" s="108" t="s">
        <v>397</v>
      </c>
      <c r="D455" s="108" t="s">
        <v>398</v>
      </c>
      <c r="E455" s="108" t="s">
        <v>399</v>
      </c>
      <c r="F455" s="109" t="s">
        <v>400</v>
      </c>
      <c r="G455" s="36"/>
      <c r="R455" s="62"/>
    </row>
    <row r="456" spans="1:18" s="15" customFormat="1" x14ac:dyDescent="0.25">
      <c r="A456" s="34"/>
      <c r="B456" s="101" t="s">
        <v>393</v>
      </c>
      <c r="C456" s="102">
        <v>0</v>
      </c>
      <c r="D456" s="102">
        <f>246365970-12</f>
        <v>246365958</v>
      </c>
      <c r="E456" s="102">
        <f>12547437+12</f>
        <v>12547449</v>
      </c>
      <c r="F456" s="103">
        <f>SUM(C456:E456)</f>
        <v>258913407</v>
      </c>
      <c r="G456" s="36"/>
      <c r="R456" s="62"/>
    </row>
    <row r="457" spans="1:18" s="15" customFormat="1" x14ac:dyDescent="0.25">
      <c r="B457" s="101" t="s">
        <v>394</v>
      </c>
      <c r="C457" s="104">
        <v>0</v>
      </c>
      <c r="D457" s="104">
        <v>0</v>
      </c>
      <c r="E457" s="104">
        <v>12250000</v>
      </c>
      <c r="F457" s="105">
        <f>SUM(C457:E457)</f>
        <v>12250000</v>
      </c>
      <c r="R457" s="62"/>
    </row>
    <row r="458" spans="1:18" s="15" customFormat="1" x14ac:dyDescent="0.25">
      <c r="B458" s="101" t="s">
        <v>407</v>
      </c>
      <c r="C458" s="104"/>
      <c r="D458" s="104">
        <v>0</v>
      </c>
      <c r="E458" s="104">
        <v>5083650</v>
      </c>
      <c r="F458" s="105">
        <f>SUM(C458:E458)</f>
        <v>5083650</v>
      </c>
      <c r="R458" s="62"/>
    </row>
    <row r="459" spans="1:18" s="15" customFormat="1" x14ac:dyDescent="0.25">
      <c r="B459" s="101" t="s">
        <v>395</v>
      </c>
      <c r="C459" s="104">
        <v>290</v>
      </c>
      <c r="D459" s="104">
        <v>0</v>
      </c>
      <c r="E459" s="104">
        <v>0</v>
      </c>
      <c r="F459" s="105">
        <f>SUM(C459:E459)</f>
        <v>290</v>
      </c>
      <c r="R459" s="62"/>
    </row>
    <row r="460" spans="1:18" s="15" customFormat="1" ht="15.75" thickBot="1" x14ac:dyDescent="0.3">
      <c r="B460" s="101" t="s">
        <v>396</v>
      </c>
      <c r="C460" s="106">
        <f>SUM(C456:C459)</f>
        <v>290</v>
      </c>
      <c r="D460" s="106">
        <f>SUM(D456:D459)</f>
        <v>246365958</v>
      </c>
      <c r="E460" s="106">
        <f>SUM(E456:E459)</f>
        <v>29881099</v>
      </c>
      <c r="F460" s="107">
        <f>SUM(F456:F459)</f>
        <v>276247347</v>
      </c>
      <c r="R460" s="62"/>
    </row>
    <row r="461" spans="1:18" s="44" customFormat="1" ht="7.5" customHeight="1" thickTop="1" x14ac:dyDescent="0.25">
      <c r="A461" s="42"/>
      <c r="B461" s="25"/>
      <c r="C461" s="25"/>
      <c r="D461" s="43"/>
      <c r="E461" s="25"/>
      <c r="F461" s="25"/>
      <c r="G461" s="25"/>
      <c r="H461" s="43"/>
      <c r="R461" s="63"/>
    </row>
    <row r="462" spans="1:18" s="44" customFormat="1" ht="15.75" thickTop="1" x14ac:dyDescent="0.25">
      <c r="A462" s="42"/>
      <c r="B462" s="100" t="s">
        <v>401</v>
      </c>
      <c r="C462" s="25"/>
      <c r="D462" s="43"/>
      <c r="E462" s="25"/>
      <c r="F462" s="25"/>
      <c r="G462" s="25"/>
      <c r="H462" s="43"/>
      <c r="R462" s="63"/>
    </row>
    <row r="463" spans="1:18" s="44" customFormat="1" ht="9" customHeight="1" x14ac:dyDescent="0.25">
      <c r="A463" s="28"/>
      <c r="B463" s="26"/>
      <c r="C463" s="26"/>
      <c r="D463" s="47"/>
      <c r="E463" s="26"/>
      <c r="F463" s="26"/>
      <c r="G463" s="26"/>
      <c r="H463" s="43"/>
      <c r="R463" s="63"/>
    </row>
    <row r="464" spans="1:18" s="44" customFormat="1" x14ac:dyDescent="0.25">
      <c r="A464" s="45"/>
      <c r="B464" s="110" t="s">
        <v>402</v>
      </c>
      <c r="C464"/>
      <c r="D464"/>
      <c r="E464"/>
      <c r="F464"/>
      <c r="G464"/>
      <c r="H464"/>
      <c r="R464" s="63"/>
    </row>
    <row r="465" spans="1:18" s="44" customFormat="1" ht="8.25" customHeight="1" x14ac:dyDescent="0.25">
      <c r="A465" s="45"/>
      <c r="B465"/>
      <c r="C465"/>
      <c r="D465"/>
      <c r="E465"/>
      <c r="F465"/>
      <c r="G465"/>
      <c r="H465"/>
      <c r="R465" s="63"/>
    </row>
    <row r="466" spans="1:18" s="44" customFormat="1" x14ac:dyDescent="0.25">
      <c r="A466" s="45"/>
      <c r="B466" s="110"/>
      <c r="C466" s="110"/>
      <c r="E466" s="111" t="s">
        <v>408</v>
      </c>
      <c r="F466" s="110"/>
      <c r="G466" s="110"/>
      <c r="H466" s="111"/>
      <c r="R466" s="63"/>
    </row>
    <row r="467" spans="1:18" s="44" customFormat="1" x14ac:dyDescent="0.25">
      <c r="A467" s="28"/>
      <c r="B467" s="110"/>
      <c r="C467" s="110"/>
      <c r="E467" s="111" t="s">
        <v>409</v>
      </c>
      <c r="F467" s="110"/>
      <c r="G467" s="110"/>
      <c r="H467" s="111"/>
      <c r="R467" s="63"/>
    </row>
    <row r="468" spans="1:18" s="44" customFormat="1" x14ac:dyDescent="0.25">
      <c r="A468" s="42"/>
      <c r="B468" s="112"/>
      <c r="C468" s="112"/>
      <c r="E468" s="113" t="s">
        <v>410</v>
      </c>
      <c r="F468" s="112"/>
      <c r="G468" s="112"/>
      <c r="H468" s="111"/>
      <c r="R468" s="63"/>
    </row>
    <row r="469" spans="1:18" s="44" customFormat="1" x14ac:dyDescent="0.25">
      <c r="A469" s="42"/>
      <c r="B469" s="110" t="s">
        <v>411</v>
      </c>
      <c r="C469" s="110"/>
      <c r="E469" s="114">
        <v>9923737</v>
      </c>
      <c r="F469" s="110"/>
      <c r="G469" s="110"/>
      <c r="H469" s="114"/>
      <c r="R469" s="63"/>
    </row>
    <row r="470" spans="1:18" s="44" customFormat="1" x14ac:dyDescent="0.25">
      <c r="A470" s="28"/>
      <c r="B470" s="110" t="s">
        <v>412</v>
      </c>
      <c r="C470" s="110"/>
      <c r="E470" s="115">
        <v>0</v>
      </c>
      <c r="F470" s="110"/>
      <c r="G470" s="110"/>
      <c r="H470" s="115"/>
      <c r="R470" s="63"/>
    </row>
    <row r="471" spans="1:18" s="44" customFormat="1" x14ac:dyDescent="0.25">
      <c r="B471" s="110" t="s">
        <v>413</v>
      </c>
      <c r="C471" s="110"/>
      <c r="E471" s="115">
        <v>0</v>
      </c>
      <c r="F471" s="110"/>
      <c r="G471" s="110"/>
      <c r="H471" s="115"/>
      <c r="R471" s="63"/>
    </row>
    <row r="472" spans="1:18" s="15" customFormat="1" x14ac:dyDescent="0.25">
      <c r="B472" s="110" t="s">
        <v>414</v>
      </c>
      <c r="C472" s="110"/>
      <c r="E472" s="115">
        <v>-12570</v>
      </c>
      <c r="F472" s="110"/>
      <c r="G472" s="110"/>
      <c r="H472" s="115"/>
      <c r="J472" s="31"/>
      <c r="R472" s="62"/>
    </row>
    <row r="473" spans="1:18" s="15" customFormat="1" x14ac:dyDescent="0.25">
      <c r="B473" s="110" t="s">
        <v>415</v>
      </c>
      <c r="C473" s="110"/>
      <c r="E473" s="115">
        <v>8000000</v>
      </c>
      <c r="F473" s="110"/>
      <c r="G473" s="110"/>
      <c r="H473" s="115"/>
      <c r="R473" s="62"/>
    </row>
    <row r="474" spans="1:18" s="15" customFormat="1" x14ac:dyDescent="0.25">
      <c r="B474" s="110" t="s">
        <v>416</v>
      </c>
      <c r="C474" s="110"/>
      <c r="E474" s="116">
        <f>18957362+12570-8000000</f>
        <v>10969932</v>
      </c>
      <c r="F474" s="110"/>
      <c r="G474" s="110"/>
      <c r="H474" s="115"/>
      <c r="R474" s="62"/>
    </row>
    <row r="475" spans="1:18" s="15" customFormat="1" ht="15.75" thickBot="1" x14ac:dyDescent="0.3">
      <c r="B475" s="110" t="s">
        <v>417</v>
      </c>
      <c r="C475" s="117"/>
      <c r="E475" s="118">
        <f>SUM(E469:E474)</f>
        <v>28881099</v>
      </c>
      <c r="F475" s="117"/>
      <c r="G475" s="117"/>
      <c r="H475" s="114"/>
      <c r="R475" s="62"/>
    </row>
    <row r="476" spans="1:18" s="15" customFormat="1" ht="16.5" thickTop="1" thickBot="1" x14ac:dyDescent="0.3">
      <c r="B476" s="162" t="s">
        <v>418</v>
      </c>
      <c r="C476" s="162"/>
      <c r="D476" s="147"/>
      <c r="E476" s="118">
        <v>-12570</v>
      </c>
      <c r="F476" s="119"/>
      <c r="G476" s="119"/>
      <c r="H476" s="114"/>
      <c r="R476" s="62"/>
    </row>
    <row r="477" spans="1:18" s="15" customFormat="1" ht="10.5" customHeight="1" thickTop="1" x14ac:dyDescent="0.25">
      <c r="B477" s="110"/>
      <c r="C477" s="119"/>
      <c r="D477" s="114"/>
      <c r="E477" s="119"/>
      <c r="F477" s="119"/>
      <c r="G477" s="119"/>
      <c r="H477" s="114"/>
      <c r="R477" s="62"/>
    </row>
    <row r="478" spans="1:18" s="15" customFormat="1" x14ac:dyDescent="0.25">
      <c r="B478" s="161" t="s">
        <v>432</v>
      </c>
      <c r="C478" s="161"/>
      <c r="D478" s="161"/>
      <c r="E478" s="161"/>
      <c r="F478" s="161"/>
      <c r="G478" s="161"/>
      <c r="H478" s="161"/>
      <c r="R478" s="62"/>
    </row>
    <row r="479" spans="1:18" s="15" customFormat="1" ht="9" customHeight="1" x14ac:dyDescent="0.25">
      <c r="B479" s="119"/>
      <c r="C479" s="119"/>
      <c r="D479" s="119"/>
      <c r="E479" s="119"/>
      <c r="F479" s="119"/>
      <c r="G479" s="119"/>
      <c r="H479" s="119"/>
      <c r="R479" s="62"/>
    </row>
    <row r="480" spans="1:18" s="15" customFormat="1" x14ac:dyDescent="0.25">
      <c r="B480" s="162" t="s">
        <v>419</v>
      </c>
      <c r="C480" s="163"/>
      <c r="D480" s="163"/>
      <c r="E480" s="163"/>
      <c r="F480" s="163"/>
      <c r="G480" s="163"/>
      <c r="H480" s="163"/>
      <c r="R480" s="62"/>
    </row>
    <row r="481" spans="2:10" ht="9" customHeight="1" x14ac:dyDescent="0.25">
      <c r="B481" s="27"/>
      <c r="C481" s="27"/>
      <c r="D481" s="27"/>
      <c r="E481" s="27"/>
      <c r="F481" s="27"/>
      <c r="G481" s="27"/>
      <c r="H481" s="27"/>
    </row>
    <row r="482" spans="2:10" ht="22.5" x14ac:dyDescent="0.25">
      <c r="B482" s="120" t="s">
        <v>420</v>
      </c>
      <c r="C482" s="120" t="s">
        <v>421</v>
      </c>
      <c r="D482" s="121" t="s">
        <v>429</v>
      </c>
      <c r="E482" s="120" t="s">
        <v>422</v>
      </c>
      <c r="F482" s="120" t="s">
        <v>458</v>
      </c>
      <c r="G482" s="120" t="s">
        <v>423</v>
      </c>
      <c r="H482" s="120" t="s">
        <v>424</v>
      </c>
    </row>
    <row r="483" spans="2:10" x14ac:dyDescent="0.25">
      <c r="B483" s="92" t="s">
        <v>433</v>
      </c>
      <c r="C483" s="124" t="s">
        <v>425</v>
      </c>
      <c r="D483" s="135">
        <v>350000</v>
      </c>
      <c r="E483" s="28" t="s">
        <v>460</v>
      </c>
      <c r="F483" s="28" t="s">
        <v>428</v>
      </c>
      <c r="G483" s="140">
        <v>0.42499999999999999</v>
      </c>
      <c r="H483" s="140">
        <v>0.42499999999999999</v>
      </c>
    </row>
    <row r="484" spans="2:10" x14ac:dyDescent="0.25">
      <c r="B484" s="92" t="s">
        <v>434</v>
      </c>
      <c r="C484" s="124" t="s">
        <v>425</v>
      </c>
      <c r="D484" s="125">
        <v>2177950</v>
      </c>
      <c r="E484" s="28" t="s">
        <v>460</v>
      </c>
      <c r="F484" s="28" t="s">
        <v>428</v>
      </c>
      <c r="G484" s="140">
        <v>0.505</v>
      </c>
      <c r="H484" s="140">
        <v>0.505</v>
      </c>
    </row>
    <row r="485" spans="2:10" x14ac:dyDescent="0.25">
      <c r="B485" s="92" t="s">
        <v>435</v>
      </c>
      <c r="C485" s="124" t="s">
        <v>425</v>
      </c>
      <c r="D485" s="125">
        <v>1345750</v>
      </c>
      <c r="E485" s="28" t="s">
        <v>460</v>
      </c>
      <c r="F485" s="28" t="s">
        <v>428</v>
      </c>
      <c r="G485" s="140">
        <v>0.42499999999999999</v>
      </c>
      <c r="H485" s="140">
        <v>0.42499999999999999</v>
      </c>
    </row>
    <row r="486" spans="2:10" ht="28.5" customHeight="1" x14ac:dyDescent="0.25">
      <c r="B486" s="136" t="s">
        <v>450</v>
      </c>
      <c r="C486" s="137" t="s">
        <v>425</v>
      </c>
      <c r="D486" s="138">
        <v>3400000</v>
      </c>
      <c r="E486" s="141" t="s">
        <v>459</v>
      </c>
      <c r="F486" s="141" t="s">
        <v>468</v>
      </c>
      <c r="G486" s="141" t="s">
        <v>463</v>
      </c>
      <c r="H486" s="142" t="s">
        <v>430</v>
      </c>
      <c r="J486" s="123"/>
    </row>
    <row r="487" spans="2:10" x14ac:dyDescent="0.25">
      <c r="B487" s="94" t="s">
        <v>446</v>
      </c>
      <c r="C487" s="124" t="s">
        <v>425</v>
      </c>
      <c r="D487" s="125">
        <v>5273737</v>
      </c>
      <c r="E487" s="124" t="s">
        <v>461</v>
      </c>
      <c r="F487" s="124" t="s">
        <v>428</v>
      </c>
      <c r="G487" s="140">
        <v>0.114</v>
      </c>
      <c r="H487" s="127">
        <v>1</v>
      </c>
      <c r="J487" s="123"/>
    </row>
    <row r="488" spans="2:10" x14ac:dyDescent="0.25">
      <c r="B488" s="94" t="s">
        <v>447</v>
      </c>
      <c r="C488" s="124" t="s">
        <v>425</v>
      </c>
      <c r="D488" s="125">
        <v>12</v>
      </c>
      <c r="E488" s="123" t="s">
        <v>460</v>
      </c>
      <c r="F488" s="123" t="s">
        <v>428</v>
      </c>
      <c r="G488" s="123" t="s">
        <v>469</v>
      </c>
      <c r="H488" s="123" t="s">
        <v>469</v>
      </c>
      <c r="J488" s="123"/>
    </row>
    <row r="489" spans="2:10" x14ac:dyDescent="0.25">
      <c r="B489" s="122" t="s">
        <v>455</v>
      </c>
      <c r="C489" s="124" t="s">
        <v>426</v>
      </c>
      <c r="D489" s="125">
        <v>3000000</v>
      </c>
      <c r="E489" s="124" t="s">
        <v>427</v>
      </c>
      <c r="F489" s="124" t="s">
        <v>428</v>
      </c>
      <c r="G489" s="126">
        <v>1</v>
      </c>
      <c r="H489" s="127">
        <v>1</v>
      </c>
      <c r="J489" s="123"/>
    </row>
    <row r="490" spans="2:10" x14ac:dyDescent="0.25">
      <c r="B490" s="94" t="s">
        <v>473</v>
      </c>
      <c r="C490" s="124" t="s">
        <v>426</v>
      </c>
      <c r="D490" s="125">
        <v>1250000</v>
      </c>
      <c r="E490" s="124" t="s">
        <v>427</v>
      </c>
      <c r="F490" s="124" t="s">
        <v>428</v>
      </c>
      <c r="G490" s="126">
        <v>1</v>
      </c>
      <c r="H490" s="127">
        <v>1</v>
      </c>
    </row>
    <row r="491" spans="2:10" x14ac:dyDescent="0.25">
      <c r="B491" s="94" t="s">
        <v>448</v>
      </c>
      <c r="C491" s="124" t="s">
        <v>426</v>
      </c>
      <c r="D491" s="125">
        <v>8000000</v>
      </c>
      <c r="E491" s="124" t="s">
        <v>461</v>
      </c>
      <c r="F491" s="124" t="s">
        <v>428</v>
      </c>
      <c r="G491" s="140">
        <v>1</v>
      </c>
      <c r="H491" s="127">
        <v>1</v>
      </c>
    </row>
    <row r="492" spans="2:10" ht="23.25" x14ac:dyDescent="0.25">
      <c r="B492" s="139" t="s">
        <v>371</v>
      </c>
      <c r="C492" s="93" t="s">
        <v>441</v>
      </c>
      <c r="D492" s="138">
        <v>5083650</v>
      </c>
      <c r="E492" s="124" t="s">
        <v>466</v>
      </c>
      <c r="F492" s="124" t="s">
        <v>467</v>
      </c>
      <c r="G492" s="140">
        <v>0</v>
      </c>
      <c r="H492" s="127">
        <v>0</v>
      </c>
    </row>
    <row r="493" spans="2:10" ht="7.5" customHeight="1" x14ac:dyDescent="0.25">
      <c r="B493" s="119"/>
      <c r="C493" s="119"/>
      <c r="D493" s="119"/>
      <c r="E493" s="119"/>
      <c r="F493" s="119"/>
      <c r="G493" s="119"/>
      <c r="H493" s="119"/>
    </row>
    <row r="494" spans="2:10" ht="30" customHeight="1" x14ac:dyDescent="0.25">
      <c r="B494" s="146" t="s">
        <v>462</v>
      </c>
      <c r="C494" s="146"/>
      <c r="D494" s="146"/>
      <c r="E494" s="146"/>
      <c r="F494" s="147"/>
      <c r="G494" s="147"/>
      <c r="H494" s="147"/>
    </row>
  </sheetData>
  <mergeCells count="169">
    <mergeCell ref="B452:E452"/>
    <mergeCell ref="B478:H478"/>
    <mergeCell ref="B480:H480"/>
    <mergeCell ref="A400:B400"/>
    <mergeCell ref="B449:E449"/>
    <mergeCell ref="B450:E450"/>
    <mergeCell ref="B451:E451"/>
    <mergeCell ref="A418:B418"/>
    <mergeCell ref="A419:B419"/>
    <mergeCell ref="A420:E420"/>
    <mergeCell ref="B421:E421"/>
    <mergeCell ref="B422:E422"/>
    <mergeCell ref="B423:E423"/>
    <mergeCell ref="B424:E424"/>
    <mergeCell ref="B435:E435"/>
    <mergeCell ref="B436:E436"/>
    <mergeCell ref="B437:E437"/>
    <mergeCell ref="B444:C444"/>
    <mergeCell ref="B476:D476"/>
    <mergeCell ref="A258:B258"/>
    <mergeCell ref="A259:B259"/>
    <mergeCell ref="A257:B257"/>
    <mergeCell ref="A340:B340"/>
    <mergeCell ref="A306:B306"/>
    <mergeCell ref="A309:B309"/>
    <mergeCell ref="A313:B313"/>
    <mergeCell ref="A262:B262"/>
    <mergeCell ref="A279:B279"/>
    <mergeCell ref="A282:B282"/>
    <mergeCell ref="A276:B276"/>
    <mergeCell ref="A285:B285"/>
    <mergeCell ref="A265:B265"/>
    <mergeCell ref="A268:B268"/>
    <mergeCell ref="A269:B269"/>
    <mergeCell ref="A270:B270"/>
    <mergeCell ref="A336:B336"/>
    <mergeCell ref="A273:B273"/>
    <mergeCell ref="A319:B319"/>
    <mergeCell ref="A316:B316"/>
    <mergeCell ref="A322:B322"/>
    <mergeCell ref="A325:B325"/>
    <mergeCell ref="A332:B332"/>
    <mergeCell ref="A329:B329"/>
    <mergeCell ref="A229:B229"/>
    <mergeCell ref="A221:B221"/>
    <mergeCell ref="A230:B230"/>
    <mergeCell ref="A234:B234"/>
    <mergeCell ref="A232:B232"/>
    <mergeCell ref="A245:B245"/>
    <mergeCell ref="A240:B240"/>
    <mergeCell ref="A237:B237"/>
    <mergeCell ref="A238:B238"/>
    <mergeCell ref="A239:B239"/>
    <mergeCell ref="A199:B199"/>
    <mergeCell ref="A204:B204"/>
    <mergeCell ref="A197:B197"/>
    <mergeCell ref="A213:B213"/>
    <mergeCell ref="A214:B214"/>
    <mergeCell ref="A208:B208"/>
    <mergeCell ref="A205:B205"/>
    <mergeCell ref="A217:B217"/>
    <mergeCell ref="A222:B222"/>
    <mergeCell ref="A180:B180"/>
    <mergeCell ref="A184:B184"/>
    <mergeCell ref="A194:B194"/>
    <mergeCell ref="A173:B173"/>
    <mergeCell ref="A174:B174"/>
    <mergeCell ref="A175:B175"/>
    <mergeCell ref="A176:B176"/>
    <mergeCell ref="A177:B177"/>
    <mergeCell ref="A191:B191"/>
    <mergeCell ref="A185:B185"/>
    <mergeCell ref="A188:B188"/>
    <mergeCell ref="A164:B164"/>
    <mergeCell ref="A168:B168"/>
    <mergeCell ref="A169:B169"/>
    <mergeCell ref="A153:B153"/>
    <mergeCell ref="A154:B154"/>
    <mergeCell ref="A163:B163"/>
    <mergeCell ref="A158:B158"/>
    <mergeCell ref="A159:B159"/>
    <mergeCell ref="A179:B179"/>
    <mergeCell ref="A76:B76"/>
    <mergeCell ref="A107:B107"/>
    <mergeCell ref="A114:B114"/>
    <mergeCell ref="A72:B72"/>
    <mergeCell ref="A73:B73"/>
    <mergeCell ref="A141:B141"/>
    <mergeCell ref="A133:B133"/>
    <mergeCell ref="A145:B145"/>
    <mergeCell ref="A146:B146"/>
    <mergeCell ref="A123:B123"/>
    <mergeCell ref="A129:B129"/>
    <mergeCell ref="A113:B113"/>
    <mergeCell ref="A117:B117"/>
    <mergeCell ref="A120:B120"/>
    <mergeCell ref="A134:B134"/>
    <mergeCell ref="A140:B140"/>
    <mergeCell ref="A87:B87"/>
    <mergeCell ref="A90:B90"/>
    <mergeCell ref="A100:B100"/>
    <mergeCell ref="A96:B96"/>
    <mergeCell ref="A95:B95"/>
    <mergeCell ref="A126:B126"/>
    <mergeCell ref="A98:B98"/>
    <mergeCell ref="A1:C1"/>
    <mergeCell ref="A2:C2"/>
    <mergeCell ref="A3:C3"/>
    <mergeCell ref="A4:C4"/>
    <mergeCell ref="A5:B5"/>
    <mergeCell ref="A6:B6"/>
    <mergeCell ref="A7:B7"/>
    <mergeCell ref="A8:B8"/>
    <mergeCell ref="A35:B35"/>
    <mergeCell ref="A21:B21"/>
    <mergeCell ref="A11:B11"/>
    <mergeCell ref="A15:B15"/>
    <mergeCell ref="A24:B24"/>
    <mergeCell ref="A18:B18"/>
    <mergeCell ref="A31:B31"/>
    <mergeCell ref="A60:B60"/>
    <mergeCell ref="A63:B63"/>
    <mergeCell ref="A69:B69"/>
    <mergeCell ref="A50:B50"/>
    <mergeCell ref="A52:B52"/>
    <mergeCell ref="A54:B54"/>
    <mergeCell ref="A56:B56"/>
    <mergeCell ref="A58:B58"/>
    <mergeCell ref="A27:B27"/>
    <mergeCell ref="A48:B48"/>
    <mergeCell ref="A36:B36"/>
    <mergeCell ref="A43:B43"/>
    <mergeCell ref="A44:B44"/>
    <mergeCell ref="A46:B46"/>
    <mergeCell ref="A65:B65"/>
    <mergeCell ref="A67:B67"/>
    <mergeCell ref="A330:B330"/>
    <mergeCell ref="A331:B331"/>
    <mergeCell ref="A288:B288"/>
    <mergeCell ref="A291:B291"/>
    <mergeCell ref="A297:B297"/>
    <mergeCell ref="A294:B294"/>
    <mergeCell ref="A300:B300"/>
    <mergeCell ref="A303:B303"/>
    <mergeCell ref="A341:B341"/>
    <mergeCell ref="B494:H494"/>
    <mergeCell ref="A355:B355"/>
    <mergeCell ref="A359:B359"/>
    <mergeCell ref="A365:B365"/>
    <mergeCell ref="A392:B392"/>
    <mergeCell ref="A395:B395"/>
    <mergeCell ref="A396:B396"/>
    <mergeCell ref="A347:B347"/>
    <mergeCell ref="A348:B348"/>
    <mergeCell ref="A354:B354"/>
    <mergeCell ref="A417:B417"/>
    <mergeCell ref="A384:B384"/>
    <mergeCell ref="A387:B387"/>
    <mergeCell ref="A391:B391"/>
    <mergeCell ref="A411:B411"/>
    <mergeCell ref="A412:B412"/>
    <mergeCell ref="A413:B413"/>
    <mergeCell ref="A414:B414"/>
    <mergeCell ref="A416:B416"/>
    <mergeCell ref="A398:B398"/>
    <mergeCell ref="A402:B402"/>
    <mergeCell ref="A403:B403"/>
    <mergeCell ref="A408:B408"/>
    <mergeCell ref="A409:B409"/>
  </mergeCells>
  <phoneticPr fontId="14" type="noConversion"/>
  <pageMargins left="0.7" right="0.7" top="0.75" bottom="0.75" header="0.3" footer="0.3"/>
  <pageSetup scale="55" fitToHeight="12" orientation="portrait" r:id="rId1"/>
  <rowBreaks count="4" manualBreakCount="4">
    <brk id="75" max="7" man="1"/>
    <brk id="321" max="7" man="1"/>
    <brk id="404" max="7" man="1"/>
    <brk id="446"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SOI</vt:lpstr>
      <vt:lpstr>SOI!Print_Area</vt:lpstr>
    </vt:vector>
  </TitlesOfParts>
  <Company>USBANK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Mittelstadt, Mike G</dc:creator>
  <cp:lastModifiedBy>Schafer, Douglas M</cp:lastModifiedBy>
  <cp:lastPrinted>2023-07-19T15:58:33Z</cp:lastPrinted>
  <dcterms:created xsi:type="dcterms:W3CDTF">2017-11-28T18:13:47Z</dcterms:created>
  <dcterms:modified xsi:type="dcterms:W3CDTF">2023-07-27T03:36:16Z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luence_values_in_ones">
    <vt:bool>false</vt:bool>
  </property>
  <property fmtid="{D5CDD505-2E9C-101B-9397-08002B2CF9AE}" pid="3" name="Exclude_footnotes">
    <vt:bool>false</vt:bool>
  </property>
  <property fmtid="{D5CDD505-2E9C-101B-9397-08002B2CF9AE}" pid="4" name="Show_Performance">
    <vt:bool>false</vt:bool>
  </property>
  <property fmtid="{D5CDD505-2E9C-101B-9397-08002B2CF9AE}" pid="5" name="Force_DDRSRefresh">
    <vt:bool>false</vt:bool>
  </property>
</Properties>
</file>